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2\"/>
    </mc:Choice>
  </mc:AlternateContent>
  <xr:revisionPtr revIDLastSave="0" documentId="13_ncr:1_{77504DD9-AC87-498E-850A-E35BF4DB3173}" xr6:coauthVersionLast="47" xr6:coauthVersionMax="47" xr10:uidLastSave="{00000000-0000-0000-0000-000000000000}"/>
  <bookViews>
    <workbookView xWindow="-120" yWindow="-120" windowWidth="29040" windowHeight="15840"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44" i="11" l="1"/>
  <c r="E16" i="29"/>
  <c r="D41" i="10"/>
  <c r="D43" i="11"/>
  <c r="E15" i="29"/>
  <c r="D40" i="10"/>
  <c r="D42" i="11"/>
  <c r="D39" i="10"/>
  <c r="E14" i="29" s="1"/>
  <c r="D41" i="11"/>
  <c r="D38" i="10"/>
  <c r="E13" i="29" s="1"/>
  <c r="D40" i="11" l="1"/>
  <c r="D39" i="11" l="1"/>
  <c r="D38" i="11"/>
  <c r="D37" i="11"/>
  <c r="D36" i="11"/>
  <c r="D35" i="11"/>
  <c r="D34" i="11"/>
  <c r="E8" i="29"/>
  <c r="E17" i="30" l="1"/>
  <c r="D17" i="30"/>
  <c r="E16" i="30"/>
  <c r="D16" i="30"/>
  <c r="E15" i="30"/>
  <c r="D15" i="30"/>
  <c r="D16" i="29"/>
  <c r="D15" i="29"/>
  <c r="D14" i="29"/>
  <c r="D13" i="29" l="1"/>
  <c r="E14" i="30"/>
  <c r="D14" i="30"/>
  <c r="E13" i="30" l="1"/>
  <c r="D13" i="30"/>
  <c r="D12" i="29"/>
  <c r="D37" i="10"/>
  <c r="E12" i="29" s="1"/>
  <c r="D12" i="30" l="1"/>
  <c r="E12" i="30"/>
  <c r="E11" i="30"/>
  <c r="D11" i="30"/>
  <c r="D11" i="29"/>
  <c r="D36" i="10"/>
  <c r="E11" i="29" s="1"/>
  <c r="D35" i="10" l="1"/>
  <c r="E10" i="29" s="1"/>
  <c r="D34" i="10"/>
  <c r="E9" i="29" s="1"/>
  <c r="D30" i="10" l="1"/>
  <c r="D32" i="10"/>
  <c r="E7" i="29" s="1"/>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000-00001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000-00002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000-00002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000-00002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000-00002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000-00002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000-00002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000-00002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200-00002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200-00002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200-00002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200-00002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200-00002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200-00002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200-00002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200-00002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<sst xmlns="http://schemas.openxmlformats.org/spreadsheetml/2006/main" count="410" uniqueCount="167">
  <si>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</si>
  <si>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</si>
  <si>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</si>
  <si>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</si>
  <si>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</si>
  <si>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</si>
  <si>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</si>
  <si>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</si>
  <si>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</si>
  <si>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</si>
  <si>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</si>
  <si>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</si>
  <si>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</si>
  <si>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</si>
  <si>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</si>
  <si>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</si>
  <si>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</si>
  <si>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</si>
  <si>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</si>
  <si>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</si>
  <si>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</si>
  <si>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</si>
  <si>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</si>
  <si>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</si>
  <si>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</si>
  <si>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</si>
  <si>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</si>
  <si>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</si>
  <si>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</si>
  <si>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</si>
  <si>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</si>
  <si>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</si>
  <si>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</si>
  <si>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</si>
  <si>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</si>
  <si>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</si>
  <si>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</si>
  <si>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</si>
  <si>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</si>
  <si>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</si>
  <si>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</si>
  <si>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</si>
  <si>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</si>
  <si>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</si>
  <si>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</si>
  <si>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</si>
  <si>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</si>
  <si>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</si>
  <si>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</si>
  <si>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</si>
  <si>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</si>
  <si>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</si>
  <si>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</si>
  <si>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</si>
  <si>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</si>
  <si>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</si>
  <si>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</si>
  <si>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</si>
  <si>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</si>
  <si>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</si>
  <si>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</si>
  <si>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</si>
  <si>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</si>
  <si>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</si>
  <si>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</si>
  <si>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</si>
  <si>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</si>
  <si>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</si>
  <si>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</si>
  <si>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</si>
  <si>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</si>
  <si>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</si>
  <si>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</si>
  <si>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</si>
  <si>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</si>
  <si>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</si>
  <si>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</si>
  <si>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</si>
  <si>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</si>
  <si>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</si>
  <si>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</si>
  <si>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</si>
  <si>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</si>
  <si>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</si>
  <si>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</si>
  <si>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</si>
  <si>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</si>
  <si>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</si>
  <si>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</si>
  <si>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</si>
  <si>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</si>
  <si>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</si>
  <si>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</si>
  <si>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</si>
  <si>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</si>
  <si>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</si>
  <si>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</si>
  <si>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</si>
  <si>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</si>
  <si>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</si>
  <si>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</si>
  <si>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</si>
  <si>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</si>
  <si>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</si>
  <si>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</si>
  <si>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</si>
  <si>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</si>
  <si>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</si>
  <si>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</si>
  <si>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</si>
  <si>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</si>
  <si>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</si>
  <si>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</si>
  <si>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</si>
  <si>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</si>
  <si>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</si>
  <si>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</si>
  <si>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</si>
  <si>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</si>
  <si>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</si>
  <si>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</si>
  <si>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</si>
  <si>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</si>
  <si>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</si>
  <si>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</si>
  <si>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</si>
  <si>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</si>
  <si>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</si>
  <si>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</si>
  <si>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</si>
  <si>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</si>
  <si>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</si>
  <si>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</si>
  <si>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</si>
  <si>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</si>
  <si>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</si>
  <si>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</si>
  <si>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</si>
  <si>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</si>
  <si>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</si>
  <si>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</si>
  <si>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</si>
  <si>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</si>
  <si>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</si>
  <si>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</si>
  <si>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</si>
  <si>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Inconsistencias de nomina por descuentos realizados, por falta de expedición de certificado,  por pago del mes de abril no se refleja el sobresueldo por concepto de nombramiento por encargatura de directivo docente coordinador de la I.E.Bachillerato-La Cruz ; no se ha cumplido con la expedición del certificado de paz y salvo;  correcciones en mi historia laboral, ya que cuando solicite este certificado me lo enviaron con un error en mi segundo apellido; por inconsistencias de nomina por falta de pago de recargo directivo docente;  por falta de pago por trabajo como docente de vacante temporal de la Institución educativa Rafael Uribe Uribe en la que labore durante las fecha de 07 de marzo a 18 de abril del presente año 2022.; cobro de retefuente indicando que fue desvinculado,  queja por pago de retroactivo a otra cuenta.</t>
  </si>
  <si>
    <t>La sede san Antonio anexa a la I.E Policarpa se encuentra sin docente;  Falta de expedición de certificado de salarios,  queja por maltrato a una menor por parte de una docente; la Institución Educativa Técnico Girardot, en donde se solicita dar solución inmediata a la entrega de insumos de limpieza y desinfección como también mejorar la entrega de alimentos de fruver por el operador La Villa SAS; presentar queja formal frente a los insumos entregados a la Sede 5 Alto Jiménez de la I.E. Santo Tomas de Aquino, del municipio de Sandoná, del programa PAE,; el centro educativo Santa Cecilia Panamal, en donde se solicita dar solución inmediata a la capacitación y pago de la manipuladora por el operador Asociación De Cabildos y Autoridades Indígenas Del Nudo De Los Pastos Shaquiñan</t>
  </si>
  <si>
    <t xml:space="preserve">La Institución Educativa Santander y el centro educativo Santo Tomas, en donde se reporta que las entregas de alimentos de fruver y granos por el operador Asociación De Cabildos y Autoridades Indígenas Del Nudo De Los Pastos Shaquiñan estan incompletos y de mala calidad;  queja indicando que desde el inicio del año lectivo los buses de la institución santa teresita de alquer estan sin soat, sin tecnomecanica y no se les ha hecho mantenimiento preventivo y/o correctivo a los buses...sin tener a la fecha ninguna respuesta; incumplimiento en funciones por parte de directivos y administrativos despues de vacaciones; incumplimiento de funciones por parte del docente docente Marco Latorre quien labora en la institucion educativa el Manzano de Taminango nariño  </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</si>
  <si>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</si>
  <si>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</si>
  <si>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baja de oportunidad de respuesta se debe al incumplimiento de respuestas a tiempo por parte de contratistas, a pesar de ello se mantiene en un rango bueno</t>
  </si>
  <si>
    <t>Con respecto al mes anterior se incrementa en un porcentaje minimo, pero se mantiene en un porcentaje bueno la oportunidad de respuesta</t>
  </si>
  <si>
    <t>Se incrementa el porcentaje de oportunidad de respuestas, debido a que hay mayor compromiso por parte de funcionarios y contratistas frente a la respuestas brindadas.</t>
  </si>
  <si>
    <t>La encuesta de Satisfacción  será aplicaca a partir del  1 de julio con corte a 30 de  Diciembre de 2022</t>
  </si>
  <si>
    <t>Adjunta documento radicado ante la Alcaldía Municipal de barbacoas donde se manifiesta que hasta tanto los buses no tengan los requerimientos de soat. tecno mecánica, póliza todo riesgo y mantenimiento preventivo y/o correctivo no se prestará el servicio de transporte a los alumnos de la institución. y solicito se aclare la responsabilidad sobre estos gastos de los buses escolares;  denuncia sobre unas llamadas de amenazas y un mensaje de texto que recibí el día 2 de agosto de 2022, del número de celular 3234605157 y me encontraba laborando en la Institución Educativa Agropecuaria El Ejido;  a través de abogado presenta de  la docente  de Barbacoas  MARIA MAGALIS  CORTES ALBAN   dar conocer su condición de víctima  del conflicto  con los grupos al margen de la ley en especial  el ELN,  por hechos que afectan su vida, familia, salud  e involucran su trabajo;  se haga seguimiento URGENTE a la educación del colegio IEM JOSE FELIX JIMENEZ SEDE MADRE CARIDAD, en el grado primero , donde se tomaron a nuestros hijos como conejillos de indias en un proyecto de la profesora a cargo. NO VEMOS avances en los temas que corresponde al grado.  Les informamos que algunos estudiantes han sido retirados a este tiempo del colegio por el bajo rendimiento académico que se llevó a un retroceso de aprendizaje, y matriculados en colegios privados incurriendo a gastos por una mejor enseñanza a nuestros hijos; Una madre de familia de la Institución de Pompeya en el Tablón de Gomez pide a la Secretaria de educación que por favor cambien a los directivos del colegio, ya que el Rector no hace seguimiento de trabajo a celador y docentes.</t>
  </si>
  <si>
    <t>Disminucion del procentaje de oportunidad debido al incremento de requerimientos contestados fuera de tiempo, lo cual se evidencia para este mes con un total de 177</t>
  </si>
  <si>
    <t>Comunicación de anomalías presentadas en la metodología de evaluación por docente de la Institución Educativa Policarpa Salavarrieta municipio de Samaniego Nariño, Área Artística, donde el docente acoge los ajustes pero no aplica en el momento de evaluación a  la estudiante con barreras de aprendizaje, afectando su desarrollo psicológico y de aprendizaje.  inconsistencias allegadas el día 07 de septiembre del año en vigencia por el centro educativo Las Minas, por el operador Asociación De Cabildos y Autoridades Indígenas Del Nudo De Los Pastos Shaquiñan, en donde se reporta que el pago de la bonificación a la manipuladora solo se efectuó de los meses febrero y marzo adeudándose abril, mayo, junio, julio y agosto.  Rechazo a la decisión del Acto Administrativo Resolución Nro. NARINB20220000033 que resuelve recurso de apelación negando el pago de cesantías definitivas a la beneficiaria EMILSEN VIVAS CIFUENTES identificada con C.C. 31.583.995 en calidad de compañera permanente del Docente fallecido CLEMINTO NERIS REGINFO SALAZAR identificado con C.C. 5.303.000. Informe de los sucesos ocurridos en el centro educativo La Palma, El día 22 del presente en la institución de la palma resguardo de Mayasquer informo , que  los señores  Erica Muepaz y Juan Elías Estrada y la señora Gladis Daza  el señor  Lisardo Valenzuela, se tomaron la escuela y no me dejaron entrar a dar clases a los 2 niños de nombres  KIMBERLY ALEJANDRA JUASPUEZAN DE PREESCOLAR Y AL NIÑO NILSON CHACUA MALTE DE TERCERO</t>
  </si>
  <si>
    <t>Incremento en el porcentaje de indicadores de oportunidad debido a la disminución de requerimientos contestados fuera de tiempo</t>
  </si>
  <si>
    <t>La I.E. AGROECOLOGICA SAGRADO CORAZON DE JESUS DE CUETIAL, municipio de Cumbal no está trabajando la semana de receso estudiantil; FLAVIO JESÚS KLINGER SEGURA  presentar denuncia por injuria y calumnia; solicito se investigue el actuar de la señora coordinadora NELLY BERNARDA MORAN ASTUR de la Institución Educativa  Técnica Santo Tomas del municipio de Gualmatán sede corregimiento de Cuatis.</t>
  </si>
  <si>
    <t>Disminucion del procentaje de oportunidad debido al incremento de requerimientos contestados fuera de tiempo, lo cual se evidencia para este mes con un total de 187</t>
  </si>
  <si>
    <t>Queja en contra de las docentes. RIGNA NAZARETH QUIÑONES. EVA LISETH SANCHEZ.NEIVA MENDOZA. esta docente chocoana viene presentando serios problemas en la institución educativa, se niega a firmar asistencia, no responde saludo de los directivos, viene generando división en la institución;  me permito adjuntar oficio de informe sobre queja frente aún docente que labora en La Institución Educativa Ecoturística de Remolino;  la comunidad educativa de  la Institución Educativa Técnica Comercial Pangús del corregimiento de Pangús del municipio de Los Andes- Sotomayor, presenta queja en contra de la Rectora por falta de informe En el manejo de recursos de gratuidad de los años 2021 y 2022</t>
  </si>
  <si>
    <t>Se evidencia una baja en el porcentaje de oporunidad de respuesta, debido al incremento de requerimientos contestados fuera de tiempo para un total de 410</t>
  </si>
  <si>
    <t>Los padres de familia y estudiantes de la Institución Educativa Antonio Nariño grado 11, informan  sobre algunas irregularidades  por parte de docentes de la institución; los Docentes de la Institución Educativa Técnica Agropecuaria ""Eliseo Payán"" del municipio de Magüí Payán presentan queja sobre la implementación de la jornada única;  queja informando que un docente  que desempeña el cargo de Rector de la Institución educativa Nuestra Señora de Fátima del corregimiento de payan municipio de Córdoba (n), se encontraba por fuera de su lugar de trabajo y en horario laboral;  queja  La Sede La isla Asociada a la Institución educativa Pompeya, presenta queja por traslado de docentes dejando a la deriva y vulnerando nuevamente el derecho a la Educación de los niños y niñas de la Sede y  queja por traslados</t>
  </si>
  <si>
    <t>Se evidencia una baja en el porcentaje de oporunidad de respuesta, debido al incremento de requerimientos contestados fuera de tiempo para un total de 338</t>
  </si>
  <si>
    <t>Analizado cada item de la encuesta adelantada con los grupos de valor.</t>
  </si>
  <si>
    <t xml:space="preserve">                                                                                                                                                                                                                                                                                                                       ATENCIÓN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</si>
</sst>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29">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1" fontId="14" fillId="0" borderId="0" xfId="2" applyNumberFormat="1" applyFont="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0" fontId="26" fillId="7" borderId="39" xfId="0" applyFont="1" applyFill="1" applyBorder="1" applyAlignment="1">
      <alignment horizontal="center" vertical="center" wrapText="1"/>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7" fillId="0" borderId="39" xfId="0" applyFont="1" applyBorder="1" applyAlignment="1">
      <alignment horizontal="left" vertical="center" wrapText="1"/>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2"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0" fontId="15" fillId="10" borderId="3" xfId="0" applyFont="1" applyFill="1" applyBorder="1" applyAlignment="1">
      <alignment horizontal="center"/>
    </xf>
    <xf numFmtId="0" fontId="15" fillId="10" borderId="1" xfId="0" applyFont="1" applyFill="1" applyBorder="1" applyAlignment="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Alignment="1" applyProtection="1">
      <alignment horizontal="left" wrapText="1"/>
      <protection locked="0"/>
    </xf>
    <xf numFmtId="0" fontId="15" fillId="0" borderId="0" xfId="0" applyFont="1" applyAlignment="1">
      <alignment horizontal="center"/>
    </xf>
    <xf numFmtId="0" fontId="0" fillId="0" borderId="0" xfId="0" applyAlignment="1" applyProtection="1">
      <alignment horizontal="center" wrapText="1"/>
      <protection locked="0"/>
    </xf>
    <xf numFmtId="0" fontId="1" fillId="0" borderId="0" xfId="0" applyFont="1" applyAlignment="1" applyProtection="1">
      <alignment horizontal="left" wrapText="1"/>
      <protection locked="0"/>
    </xf>
    <xf numFmtId="0" fontId="2" fillId="0" borderId="0" xfId="0" applyFont="1" applyAlignment="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9" fillId="0" borderId="17" xfId="0" applyFont="1" applyBorder="1" applyAlignment="1">
      <alignment horizontal="center" vertical="center" wrapText="1"/>
    </xf>
    <xf numFmtId="0" fontId="0" fillId="0" borderId="16" xfId="0" applyBorder="1" applyAlignment="1">
      <alignment horizontal="center"/>
    </xf>
    <xf numFmtId="0" fontId="0" fillId="0" borderId="30" xfId="0" applyBorder="1" applyAlignment="1">
      <alignment horizontal="center"/>
    </xf>
    <xf numFmtId="0" fontId="9" fillId="0" borderId="25" xfId="0" applyFont="1" applyBorder="1" applyAlignment="1">
      <alignment horizontal="center" vertical="center" wrapText="1"/>
    </xf>
    <xf numFmtId="0" fontId="9" fillId="0" borderId="0"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16" xfId="0" applyFont="1" applyBorder="1" applyAlignment="1">
      <alignment horizontal="center" wrapText="1"/>
    </xf>
    <xf numFmtId="0" fontId="9" fillId="0" borderId="0" xfId="0" applyFont="1" applyBorder="1" applyAlignment="1">
      <alignment horizontal="center" wrapText="1"/>
    </xf>
    <xf numFmtId="0" fontId="9" fillId="0" borderId="30" xfId="0" applyFont="1" applyBorder="1" applyAlignment="1">
      <alignment horizontal="center" wrapText="1"/>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40" xfId="0" applyFont="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pt idx="4">
                  <c:v>12</c:v>
                </c:pt>
                <c:pt idx="5">
                  <c:v>7</c:v>
                </c:pt>
                <c:pt idx="6">
                  <c:v>7</c:v>
                </c:pt>
                <c:pt idx="7">
                  <c:v>5</c:v>
                </c:pt>
                <c:pt idx="8">
                  <c:v>4</c:v>
                </c:pt>
                <c:pt idx="9">
                  <c:v>3</c:v>
                </c:pt>
                <c:pt idx="10">
                  <c:v>4</c:v>
                </c:pt>
                <c:pt idx="11">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12</c:v>
                </c:pt>
                <c:pt idx="5">
                  <c:v>7</c:v>
                </c:pt>
                <c:pt idx="6">
                  <c:v>7</c:v>
                </c:pt>
                <c:pt idx="7">
                  <c:v>5</c:v>
                </c:pt>
                <c:pt idx="8">
                  <c:v>4</c:v>
                </c:pt>
                <c:pt idx="9">
                  <c:v>3</c:v>
                </c:pt>
                <c:pt idx="10">
                  <c:v>4</c:v>
                </c:pt>
                <c:pt idx="11">
                  <c:v>7</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0.2</c:v>
                </c:pt>
                <c:pt idx="5">
                  <c:v>0.41666666666666669</c:v>
                </c:pt>
                <c:pt idx="6">
                  <c:v>0</c:v>
                </c:pt>
                <c:pt idx="7">
                  <c:v>0.2857142857142857</c:v>
                </c:pt>
                <c:pt idx="8">
                  <c:v>0.2</c:v>
                </c:pt>
                <c:pt idx="9">
                  <c:v>0.25</c:v>
                </c:pt>
                <c:pt idx="10">
                  <c:v>-0.33333333333333331</c:v>
                </c:pt>
                <c:pt idx="11">
                  <c:v>-0.75</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pt idx="4">
                  <c:v>44712</c:v>
                </c:pt>
                <c:pt idx="5">
                  <c:v>44742</c:v>
                </c:pt>
                <c:pt idx="6">
                  <c:v>44773</c:v>
                </c:pt>
                <c:pt idx="7">
                  <c:v>44804</c:v>
                </c:pt>
                <c:pt idx="8">
                  <c:v>44834</c:v>
                </c:pt>
                <c:pt idx="9">
                  <c:v>44865</c:v>
                </c:pt>
                <c:pt idx="10">
                  <c:v>44895</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pt idx="4">
                  <c:v>0.89500000000000002</c:v>
                </c:pt>
                <c:pt idx="5">
                  <c:v>0.90780000000000005</c:v>
                </c:pt>
                <c:pt idx="6" formatCode="#,##0.0000">
                  <c:v>0.96250000000000002</c:v>
                </c:pt>
                <c:pt idx="7" formatCode="#,##0.0000">
                  <c:v>0.94450000000000001</c:v>
                </c:pt>
                <c:pt idx="8" formatCode="#,##0.0000">
                  <c:v>0.94679999999999997</c:v>
                </c:pt>
                <c:pt idx="9" formatCode="#,##0.0000">
                  <c:v>0.93779999999999997</c:v>
                </c:pt>
                <c:pt idx="10">
                  <c:v>0.86909999999999998</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0.89500000000000002</c:v>
                </c:pt>
                <c:pt idx="5">
                  <c:v>0.90780000000000005</c:v>
                </c:pt>
                <c:pt idx="6">
                  <c:v>0.96250000000000002</c:v>
                </c:pt>
                <c:pt idx="7">
                  <c:v>0.94450000000000001</c:v>
                </c:pt>
                <c:pt idx="8">
                  <c:v>0.94679999999999997</c:v>
                </c:pt>
                <c:pt idx="9">
                  <c:v>0.93779999999999997</c:v>
                </c:pt>
                <c:pt idx="10">
                  <c:v>0.86909999999999998</c:v>
                </c:pt>
                <c:pt idx="11">
                  <c:v>0.89229999999999998</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0.89500000000000002</c:v>
                </c:pt>
                <c:pt idx="5">
                  <c:v>0.90780000000000005</c:v>
                </c:pt>
                <c:pt idx="6">
                  <c:v>0.96250000000000002</c:v>
                </c:pt>
                <c:pt idx="7">
                  <c:v>0.94450000000000001</c:v>
                </c:pt>
                <c:pt idx="8">
                  <c:v>0.94679999999999997</c:v>
                </c:pt>
                <c:pt idx="9">
                  <c:v>0.93779999999999997</c:v>
                </c:pt>
                <c:pt idx="10">
                  <c:v>0.86909999999999998</c:v>
                </c:pt>
                <c:pt idx="11">
                  <c:v>0.89229999999999998</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pt idx="5">
                  <c:v>45</c:v>
                </c:pt>
                <c:pt idx="6">
                  <c:v>49</c:v>
                </c:pt>
                <c:pt idx="7">
                  <c:v>39</c:v>
                </c:pt>
                <c:pt idx="8">
                  <c:v>40</c:v>
                </c:pt>
                <c:pt idx="9">
                  <c:v>38</c:v>
                </c:pt>
                <c:pt idx="10">
                  <c:v>43</c:v>
                </c:pt>
                <c:pt idx="11">
                  <c:v>53</c:v>
                </c:pt>
                <c:pt idx="12">
                  <c:v>44</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2105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tabSelected="1" view="pageBreakPreview" topLeftCell="B1" zoomScale="110" zoomScaleSheetLayoutView="110" workbookViewId="0">
      <selection activeCell="B11" sqref="B11:F11"/>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9" customWidth="1"/>
    <col min="5" max="5" width="86" customWidth="1"/>
    <col min="6" max="6" width="19.85546875" style="120"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22"/>
      <c r="B1" s="316"/>
      <c r="C1" s="250"/>
      <c r="D1" s="317"/>
      <c r="E1" s="226" t="s">
        <v>135</v>
      </c>
      <c r="F1" s="227"/>
      <c r="G1" s="227"/>
      <c r="H1" s="228"/>
      <c r="I1" s="20" t="s">
        <v>35</v>
      </c>
      <c r="J1" s="24" t="s">
        <v>30</v>
      </c>
      <c r="K1" s="7"/>
      <c r="L1" s="7"/>
      <c r="M1" s="7"/>
    </row>
    <row r="2" spans="1:15" ht="15" customHeight="1" x14ac:dyDescent="0.2">
      <c r="A2" s="223"/>
      <c r="B2" s="316"/>
      <c r="C2" s="250"/>
      <c r="D2" s="317"/>
      <c r="E2" s="229"/>
      <c r="F2" s="230"/>
      <c r="G2" s="230"/>
      <c r="H2" s="231"/>
      <c r="I2" s="21" t="s">
        <v>36</v>
      </c>
      <c r="J2" s="25" t="s">
        <v>68</v>
      </c>
      <c r="K2" s="7"/>
      <c r="L2" s="7"/>
      <c r="M2" s="7"/>
    </row>
    <row r="3" spans="1:15" ht="15" customHeight="1" x14ac:dyDescent="0.2">
      <c r="A3" s="223"/>
      <c r="B3" s="316"/>
      <c r="C3" s="250"/>
      <c r="D3" s="317"/>
      <c r="E3" s="229"/>
      <c r="F3" s="230"/>
      <c r="G3" s="230"/>
      <c r="H3" s="231"/>
      <c r="I3" s="21" t="s">
        <v>37</v>
      </c>
      <c r="J3" s="46" t="s">
        <v>76</v>
      </c>
      <c r="K3" s="7"/>
      <c r="L3" s="7"/>
      <c r="M3" s="7"/>
    </row>
    <row r="4" spans="1:15" ht="15" customHeight="1" x14ac:dyDescent="0.2">
      <c r="A4" s="223"/>
      <c r="B4" s="321" t="s">
        <v>166</v>
      </c>
      <c r="C4" s="322"/>
      <c r="D4" s="323"/>
      <c r="E4" s="229"/>
      <c r="F4" s="230"/>
      <c r="G4" s="230"/>
      <c r="H4" s="231"/>
      <c r="I4" s="22" t="s">
        <v>38</v>
      </c>
      <c r="J4" s="47">
        <v>42440</v>
      </c>
      <c r="K4" s="7"/>
      <c r="L4" s="7"/>
      <c r="M4" s="7"/>
    </row>
    <row r="5" spans="1:15" ht="24.95" customHeight="1" x14ac:dyDescent="0.2">
      <c r="A5" s="190" t="s">
        <v>13</v>
      </c>
      <c r="B5" s="191"/>
      <c r="C5" s="191"/>
      <c r="D5" s="191"/>
      <c r="E5" s="191"/>
      <c r="F5" s="191"/>
      <c r="G5" s="191"/>
      <c r="H5" s="191"/>
      <c r="I5" s="191"/>
      <c r="J5" s="192"/>
      <c r="L5" s="8"/>
    </row>
    <row r="6" spans="1:15" ht="24.75" customHeight="1" x14ac:dyDescent="0.2">
      <c r="A6" s="193" t="s">
        <v>0</v>
      </c>
      <c r="B6" s="195" t="s">
        <v>30</v>
      </c>
      <c r="C6" s="196"/>
      <c r="D6" s="197"/>
      <c r="E6" s="201" t="s">
        <v>1</v>
      </c>
      <c r="F6" s="203" t="s">
        <v>75</v>
      </c>
      <c r="G6" s="204"/>
      <c r="H6" s="205"/>
      <c r="I6" s="10" t="s">
        <v>2</v>
      </c>
      <c r="J6" s="11" t="s">
        <v>17</v>
      </c>
      <c r="L6" s="8"/>
    </row>
    <row r="7" spans="1:15" ht="24" customHeight="1" x14ac:dyDescent="0.2">
      <c r="A7" s="194"/>
      <c r="B7" s="198"/>
      <c r="C7" s="199"/>
      <c r="D7" s="200"/>
      <c r="E7" s="202"/>
      <c r="F7" s="206"/>
      <c r="G7" s="207"/>
      <c r="H7" s="208"/>
      <c r="I7" s="12" t="s">
        <v>20</v>
      </c>
      <c r="J7" s="13"/>
      <c r="L7" s="8"/>
    </row>
    <row r="8" spans="1:15" x14ac:dyDescent="0.2">
      <c r="A8" s="209"/>
      <c r="B8" s="210"/>
      <c r="C8" s="210"/>
      <c r="D8" s="210"/>
      <c r="E8" s="210"/>
      <c r="F8" s="210"/>
      <c r="G8" s="210"/>
      <c r="H8" s="210"/>
      <c r="I8" s="210"/>
      <c r="J8" s="211"/>
      <c r="L8" s="8"/>
    </row>
    <row r="9" spans="1:15" ht="71.25" customHeight="1" x14ac:dyDescent="0.2">
      <c r="A9" s="4" t="s">
        <v>3</v>
      </c>
      <c r="B9" s="214" t="s">
        <v>31</v>
      </c>
      <c r="C9" s="215"/>
      <c r="D9" s="215"/>
      <c r="E9" s="215"/>
      <c r="F9" s="218"/>
      <c r="G9" s="37" t="s">
        <v>4</v>
      </c>
      <c r="H9" s="214" t="s">
        <v>32</v>
      </c>
      <c r="I9" s="215"/>
      <c r="J9" s="216"/>
      <c r="L9" s="8"/>
    </row>
    <row r="10" spans="1:15" ht="96" customHeight="1" x14ac:dyDescent="0.2">
      <c r="A10" s="4" t="s">
        <v>5</v>
      </c>
      <c r="B10" s="217" t="s">
        <v>77</v>
      </c>
      <c r="C10" s="215"/>
      <c r="D10" s="215"/>
      <c r="E10" s="215"/>
      <c r="F10" s="218"/>
      <c r="G10" s="37" t="s">
        <v>6</v>
      </c>
      <c r="H10" s="219" t="s">
        <v>78</v>
      </c>
      <c r="I10" s="220"/>
      <c r="J10" s="221"/>
      <c r="L10" s="8"/>
    </row>
    <row r="11" spans="1:15" ht="130.5" customHeight="1" x14ac:dyDescent="0.2">
      <c r="A11" s="4" t="s">
        <v>7</v>
      </c>
      <c r="B11" s="217" t="s">
        <v>136</v>
      </c>
      <c r="C11" s="215"/>
      <c r="D11" s="215"/>
      <c r="E11" s="215"/>
      <c r="F11" s="218"/>
      <c r="G11" s="37" t="s">
        <v>8</v>
      </c>
      <c r="H11" s="217" t="s">
        <v>105</v>
      </c>
      <c r="I11" s="215"/>
      <c r="J11" s="216"/>
      <c r="L11" s="8"/>
    </row>
    <row r="12" spans="1:15" ht="69.95" customHeight="1" x14ac:dyDescent="0.2">
      <c r="A12" s="4" t="s">
        <v>9</v>
      </c>
      <c r="B12" s="217" t="s">
        <v>79</v>
      </c>
      <c r="C12" s="215"/>
      <c r="D12" s="215"/>
      <c r="E12" s="215"/>
      <c r="F12" s="218"/>
      <c r="G12" s="37" t="s">
        <v>10</v>
      </c>
      <c r="H12" s="214" t="s">
        <v>28</v>
      </c>
      <c r="I12" s="215"/>
      <c r="J12" s="216"/>
      <c r="L12" s="8"/>
    </row>
    <row r="13" spans="1:15" ht="42.75" customHeight="1" x14ac:dyDescent="0.2">
      <c r="A13" s="4" t="s">
        <v>11</v>
      </c>
      <c r="B13" s="214" t="s">
        <v>80</v>
      </c>
      <c r="C13" s="215"/>
      <c r="D13" s="215"/>
      <c r="E13" s="215"/>
      <c r="F13" s="218"/>
      <c r="G13" s="37" t="s">
        <v>12</v>
      </c>
      <c r="H13" s="237" t="s">
        <v>80</v>
      </c>
      <c r="I13" s="237"/>
      <c r="J13" s="237"/>
      <c r="L13" s="8"/>
    </row>
    <row r="14" spans="1:15" ht="25.5" customHeight="1" thickBot="1" x14ac:dyDescent="0.25">
      <c r="A14" s="28" t="s">
        <v>29</v>
      </c>
      <c r="B14" s="234">
        <v>10</v>
      </c>
      <c r="C14" s="235"/>
      <c r="D14" s="236"/>
      <c r="E14" s="29" t="s">
        <v>14</v>
      </c>
      <c r="F14" s="118">
        <v>6</v>
      </c>
      <c r="G14" s="29" t="s">
        <v>19</v>
      </c>
      <c r="H14" s="57" t="s">
        <v>81</v>
      </c>
      <c r="I14" s="59" t="s">
        <v>82</v>
      </c>
      <c r="J14" s="60" t="s">
        <v>83</v>
      </c>
      <c r="L14" s="8"/>
      <c r="N14" s="3"/>
      <c r="O14" s="3"/>
    </row>
    <row r="15" spans="1:15" ht="27.75" customHeight="1" thickBot="1" x14ac:dyDescent="0.25">
      <c r="A15" s="53"/>
      <c r="B15" s="54"/>
      <c r="C15" s="55"/>
      <c r="D15" s="144"/>
      <c r="E15" s="56"/>
      <c r="F15" s="119"/>
      <c r="G15" s="56"/>
      <c r="H15" s="58" t="s">
        <v>84</v>
      </c>
      <c r="I15" s="51" t="s">
        <v>106</v>
      </c>
      <c r="J15" s="52" t="s">
        <v>85</v>
      </c>
      <c r="N15" s="3"/>
      <c r="O15" s="3"/>
    </row>
    <row r="16" spans="1:15" ht="13.5" thickBot="1" x14ac:dyDescent="0.25">
      <c r="A16" s="238"/>
      <c r="B16" s="239"/>
      <c r="C16" s="239"/>
      <c r="D16" s="239"/>
      <c r="E16" s="239"/>
      <c r="F16" s="239"/>
      <c r="G16" s="239"/>
      <c r="H16" s="239"/>
      <c r="I16" s="239"/>
      <c r="J16" s="240"/>
    </row>
    <row r="17" spans="1:16" ht="15" customHeight="1" x14ac:dyDescent="0.2">
      <c r="A17" s="222"/>
      <c r="B17" s="224" t="s">
        <v>69</v>
      </c>
      <c r="C17" s="224"/>
      <c r="D17" s="224"/>
      <c r="E17" s="232" t="s">
        <v>138</v>
      </c>
      <c r="F17" s="232"/>
      <c r="G17" s="232"/>
      <c r="H17" s="232"/>
      <c r="I17" s="20" t="s">
        <v>35</v>
      </c>
      <c r="J17" s="24" t="s">
        <v>30</v>
      </c>
    </row>
    <row r="18" spans="1:16" ht="15" customHeight="1" x14ac:dyDescent="0.2">
      <c r="A18" s="223"/>
      <c r="B18" s="225"/>
      <c r="C18" s="225"/>
      <c r="D18" s="225"/>
      <c r="E18" s="233"/>
      <c r="F18" s="233"/>
      <c r="G18" s="233"/>
      <c r="H18" s="233"/>
      <c r="I18" s="21" t="s">
        <v>36</v>
      </c>
      <c r="J18" s="25" t="s">
        <v>70</v>
      </c>
    </row>
    <row r="19" spans="1:16" ht="15" customHeight="1" x14ac:dyDescent="0.2">
      <c r="A19" s="223"/>
      <c r="B19" s="225"/>
      <c r="C19" s="225"/>
      <c r="D19" s="225"/>
      <c r="E19" s="233"/>
      <c r="F19" s="233"/>
      <c r="G19" s="233"/>
      <c r="H19" s="233"/>
      <c r="I19" s="21" t="s">
        <v>37</v>
      </c>
      <c r="J19" s="46" t="s">
        <v>76</v>
      </c>
    </row>
    <row r="20" spans="1:16" ht="15" customHeight="1" x14ac:dyDescent="0.2">
      <c r="A20" s="223"/>
      <c r="B20" s="225"/>
      <c r="C20" s="225"/>
      <c r="D20" s="225"/>
      <c r="E20" s="233"/>
      <c r="F20" s="233"/>
      <c r="G20" s="233"/>
      <c r="H20" s="233"/>
      <c r="I20" s="21" t="s">
        <v>38</v>
      </c>
      <c r="J20" s="47">
        <v>42440</v>
      </c>
    </row>
    <row r="21" spans="1:16" ht="24.95" customHeight="1" thickBot="1" x14ac:dyDescent="0.25">
      <c r="A21" s="187" t="s">
        <v>63</v>
      </c>
      <c r="B21" s="188"/>
      <c r="C21" s="188"/>
      <c r="D21" s="188"/>
      <c r="E21" s="188"/>
      <c r="F21" s="188"/>
      <c r="G21" s="188"/>
      <c r="H21" s="188"/>
      <c r="I21" s="188"/>
      <c r="J21" s="189"/>
      <c r="L21" s="8"/>
    </row>
    <row r="22" spans="1:16" ht="34.5" customHeight="1" x14ac:dyDescent="0.2">
      <c r="A22" s="36" t="s">
        <v>15</v>
      </c>
      <c r="B22" s="73" t="s">
        <v>14</v>
      </c>
      <c r="C22" s="73" t="s">
        <v>21</v>
      </c>
      <c r="D22" s="145" t="s">
        <v>23</v>
      </c>
      <c r="E22" s="108" t="s">
        <v>24</v>
      </c>
      <c r="F22" s="212" t="s">
        <v>25</v>
      </c>
      <c r="G22" s="213"/>
      <c r="H22" s="73" t="s">
        <v>26</v>
      </c>
      <c r="I22" s="73" t="s">
        <v>16</v>
      </c>
      <c r="J22" s="87" t="s">
        <v>27</v>
      </c>
      <c r="K22" s="168"/>
      <c r="L22" s="8"/>
    </row>
    <row r="23" spans="1:16" ht="51" hidden="1" x14ac:dyDescent="0.2">
      <c r="A23" s="15">
        <v>41670</v>
      </c>
      <c r="B23" s="16">
        <v>10</v>
      </c>
      <c r="C23" s="6">
        <v>7</v>
      </c>
      <c r="D23" s="146">
        <f>+(7-7)/7</f>
        <v>0</v>
      </c>
      <c r="E23" s="106" t="s">
        <v>87</v>
      </c>
      <c r="F23" s="184" t="s">
        <v>86</v>
      </c>
      <c r="G23" s="185"/>
      <c r="H23" s="45" t="s">
        <v>65</v>
      </c>
      <c r="I23" s="50">
        <v>42035</v>
      </c>
      <c r="J23" s="173" t="s">
        <v>22</v>
      </c>
      <c r="K23" s="169"/>
    </row>
    <row r="24" spans="1:16" ht="165.75" hidden="1" customHeight="1" x14ac:dyDescent="0.2">
      <c r="A24" s="15">
        <v>41698</v>
      </c>
      <c r="B24" s="16">
        <v>10</v>
      </c>
      <c r="C24" s="6">
        <v>18</v>
      </c>
      <c r="D24" s="146">
        <f t="shared" ref="D24:D29" si="0">+(C24-C23)/C23</f>
        <v>1.5714285714285714</v>
      </c>
      <c r="E24" s="106" t="s">
        <v>98</v>
      </c>
      <c r="F24" s="186" t="s">
        <v>99</v>
      </c>
      <c r="G24" s="186"/>
      <c r="H24" s="45" t="s">
        <v>65</v>
      </c>
      <c r="I24" s="50">
        <v>42035</v>
      </c>
      <c r="J24" s="173" t="s">
        <v>22</v>
      </c>
      <c r="K24" s="169"/>
    </row>
    <row r="25" spans="1:16" ht="25.5" hidden="1" x14ac:dyDescent="0.2">
      <c r="A25" s="15">
        <v>41728</v>
      </c>
      <c r="B25" s="16">
        <v>10</v>
      </c>
      <c r="C25" s="6">
        <v>14</v>
      </c>
      <c r="D25" s="146">
        <f t="shared" si="0"/>
        <v>-0.22222222222222221</v>
      </c>
      <c r="E25" s="106" t="s">
        <v>100</v>
      </c>
      <c r="F25" s="184" t="s">
        <v>86</v>
      </c>
      <c r="G25" s="185"/>
      <c r="H25" s="45" t="s">
        <v>65</v>
      </c>
      <c r="I25" s="50">
        <v>42035</v>
      </c>
      <c r="J25" s="173" t="s">
        <v>22</v>
      </c>
      <c r="K25" s="169"/>
    </row>
    <row r="26" spans="1:16" ht="114.75" hidden="1" customHeight="1" x14ac:dyDescent="0.2">
      <c r="A26" s="61" t="s">
        <v>88</v>
      </c>
      <c r="B26" s="16">
        <v>10</v>
      </c>
      <c r="C26" s="6">
        <v>8</v>
      </c>
      <c r="D26" s="146">
        <f t="shared" si="0"/>
        <v>-0.42857142857142855</v>
      </c>
      <c r="E26" s="106" t="s">
        <v>102</v>
      </c>
      <c r="F26" s="184" t="s">
        <v>86</v>
      </c>
      <c r="G26" s="185"/>
      <c r="H26" s="45" t="s">
        <v>65</v>
      </c>
      <c r="I26" s="50">
        <v>42035</v>
      </c>
      <c r="J26" s="173" t="s">
        <v>22</v>
      </c>
      <c r="K26" s="169"/>
    </row>
    <row r="27" spans="1:16" ht="114.75" hidden="1" customHeight="1" x14ac:dyDescent="0.2">
      <c r="A27" s="15">
        <v>41790</v>
      </c>
      <c r="B27" s="16">
        <v>10</v>
      </c>
      <c r="C27" s="6">
        <v>23</v>
      </c>
      <c r="D27" s="146">
        <f t="shared" si="0"/>
        <v>1.875</v>
      </c>
      <c r="E27" s="106" t="s">
        <v>101</v>
      </c>
      <c r="F27" s="184" t="s">
        <v>86</v>
      </c>
      <c r="G27" s="185"/>
      <c r="H27" s="45" t="s">
        <v>65</v>
      </c>
      <c r="I27" s="50">
        <v>42035</v>
      </c>
      <c r="J27" s="173" t="s">
        <v>22</v>
      </c>
      <c r="K27" s="169"/>
    </row>
    <row r="28" spans="1:16" ht="100.5" hidden="1" customHeight="1" x14ac:dyDescent="0.2">
      <c r="A28" s="15">
        <v>41820</v>
      </c>
      <c r="B28" s="16">
        <v>10</v>
      </c>
      <c r="C28" s="6">
        <v>13</v>
      </c>
      <c r="D28" s="146">
        <f t="shared" si="0"/>
        <v>-0.43478260869565216</v>
      </c>
      <c r="E28" s="106" t="s">
        <v>103</v>
      </c>
      <c r="F28" s="184" t="s">
        <v>86</v>
      </c>
      <c r="G28" s="185"/>
      <c r="H28" s="45" t="s">
        <v>65</v>
      </c>
      <c r="I28" s="50">
        <v>42035</v>
      </c>
      <c r="J28" s="173" t="s">
        <v>22</v>
      </c>
      <c r="K28" s="169"/>
    </row>
    <row r="29" spans="1:16" ht="102" hidden="1" customHeight="1" x14ac:dyDescent="0.2">
      <c r="A29" s="15">
        <v>41851</v>
      </c>
      <c r="B29" s="16">
        <v>10</v>
      </c>
      <c r="C29" s="6">
        <v>13</v>
      </c>
      <c r="D29" s="146">
        <f t="shared" si="0"/>
        <v>0</v>
      </c>
      <c r="E29" s="106" t="s">
        <v>104</v>
      </c>
      <c r="F29" s="184" t="s">
        <v>86</v>
      </c>
      <c r="G29" s="185"/>
      <c r="H29" s="45" t="s">
        <v>65</v>
      </c>
      <c r="I29" s="50">
        <v>42035</v>
      </c>
      <c r="J29" s="173"/>
      <c r="K29" s="169"/>
    </row>
    <row r="30" spans="1:16" s="103" customFormat="1" ht="130.5" customHeight="1" x14ac:dyDescent="0.2">
      <c r="A30" s="159">
        <v>44592</v>
      </c>
      <c r="B30" s="154">
        <v>10</v>
      </c>
      <c r="C30" s="155">
        <v>12</v>
      </c>
      <c r="D30" s="156">
        <f>+(13-7)/7</f>
        <v>0.8571428571428571</v>
      </c>
      <c r="E30" s="157" t="s">
        <v>141</v>
      </c>
      <c r="F30" s="183" t="s">
        <v>142</v>
      </c>
      <c r="G30" s="183"/>
      <c r="H30" s="158" t="s">
        <v>65</v>
      </c>
      <c r="I30" s="153">
        <v>44592</v>
      </c>
      <c r="J30" s="174" t="s">
        <v>22</v>
      </c>
      <c r="K30" s="170"/>
      <c r="N30" s="103">
        <f>24-2</f>
        <v>22</v>
      </c>
    </row>
    <row r="31" spans="1:16" s="103" customFormat="1" ht="100.5" customHeight="1" x14ac:dyDescent="0.2">
      <c r="A31" s="159">
        <v>44620</v>
      </c>
      <c r="B31" s="154">
        <v>10</v>
      </c>
      <c r="C31" s="155">
        <v>15</v>
      </c>
      <c r="D31" s="156">
        <f>+(C30-C31)/C30</f>
        <v>-0.25</v>
      </c>
      <c r="E31" s="157" t="s">
        <v>143</v>
      </c>
      <c r="F31" s="183" t="s">
        <v>142</v>
      </c>
      <c r="G31" s="183"/>
      <c r="H31" s="158" t="s">
        <v>65</v>
      </c>
      <c r="I31" s="153">
        <v>44620</v>
      </c>
      <c r="J31" s="174" t="s">
        <v>22</v>
      </c>
      <c r="K31" s="170"/>
      <c r="P31" s="104"/>
    </row>
    <row r="32" spans="1:16" s="103" customFormat="1" ht="165" customHeight="1" x14ac:dyDescent="0.2">
      <c r="A32" s="159">
        <v>44651</v>
      </c>
      <c r="B32" s="154">
        <v>10</v>
      </c>
      <c r="C32" s="155">
        <v>12</v>
      </c>
      <c r="D32" s="156">
        <f>+(C31-C32)/C31</f>
        <v>0.2</v>
      </c>
      <c r="E32" s="162" t="s">
        <v>144</v>
      </c>
      <c r="F32" s="183" t="s">
        <v>142</v>
      </c>
      <c r="G32" s="183"/>
      <c r="H32" s="158" t="s">
        <v>65</v>
      </c>
      <c r="I32" s="153">
        <v>44651</v>
      </c>
      <c r="J32" s="174" t="s">
        <v>22</v>
      </c>
      <c r="K32" s="170"/>
    </row>
    <row r="33" spans="1:17" s="103" customFormat="1" ht="163.5" customHeight="1" x14ac:dyDescent="0.2">
      <c r="A33" s="159">
        <v>44681</v>
      </c>
      <c r="B33" s="154">
        <v>10</v>
      </c>
      <c r="C33" s="161">
        <v>15</v>
      </c>
      <c r="D33" s="156">
        <v>-2.75E-2</v>
      </c>
      <c r="E33" s="162" t="s">
        <v>145</v>
      </c>
      <c r="F33" s="183" t="s">
        <v>142</v>
      </c>
      <c r="G33" s="183"/>
      <c r="H33" s="158" t="s">
        <v>65</v>
      </c>
      <c r="I33" s="153">
        <v>44681</v>
      </c>
      <c r="J33" s="174" t="s">
        <v>22</v>
      </c>
      <c r="K33" s="170"/>
      <c r="Q33" s="103">
        <f>24-9</f>
        <v>15</v>
      </c>
    </row>
    <row r="34" spans="1:17" s="103" customFormat="1" ht="162" customHeight="1" x14ac:dyDescent="0.2">
      <c r="A34" s="159">
        <v>44712</v>
      </c>
      <c r="B34" s="154">
        <v>10</v>
      </c>
      <c r="C34" s="161">
        <v>12</v>
      </c>
      <c r="D34" s="156">
        <f t="shared" ref="D34:D41" si="1">+(C33-C34)/C33</f>
        <v>0.2</v>
      </c>
      <c r="E34" s="152" t="s">
        <v>146</v>
      </c>
      <c r="F34" s="183" t="s">
        <v>142</v>
      </c>
      <c r="G34" s="183"/>
      <c r="H34" s="158" t="s">
        <v>65</v>
      </c>
      <c r="I34" s="153">
        <v>44712</v>
      </c>
      <c r="J34" s="174" t="s">
        <v>22</v>
      </c>
      <c r="K34" s="170"/>
    </row>
    <row r="35" spans="1:17" s="103" customFormat="1" ht="145.5" customHeight="1" x14ac:dyDescent="0.2">
      <c r="A35" s="159">
        <v>44742</v>
      </c>
      <c r="B35" s="154">
        <v>10</v>
      </c>
      <c r="C35" s="160">
        <v>7</v>
      </c>
      <c r="D35" s="156">
        <f t="shared" si="1"/>
        <v>0.41666666666666669</v>
      </c>
      <c r="E35" s="152" t="s">
        <v>147</v>
      </c>
      <c r="F35" s="183" t="s">
        <v>142</v>
      </c>
      <c r="G35" s="183"/>
      <c r="H35" s="158" t="s">
        <v>65</v>
      </c>
      <c r="I35" s="153">
        <v>44742</v>
      </c>
      <c r="J35" s="174" t="s">
        <v>22</v>
      </c>
      <c r="K35" s="170"/>
    </row>
    <row r="36" spans="1:17" s="103" customFormat="1" ht="154.5" customHeight="1" x14ac:dyDescent="0.2">
      <c r="A36" s="159">
        <v>44773</v>
      </c>
      <c r="B36" s="154">
        <v>10</v>
      </c>
      <c r="C36" s="160">
        <v>7</v>
      </c>
      <c r="D36" s="156">
        <f t="shared" si="1"/>
        <v>0</v>
      </c>
      <c r="E36" s="152" t="s">
        <v>148</v>
      </c>
      <c r="F36" s="183" t="s">
        <v>142</v>
      </c>
      <c r="G36" s="183"/>
      <c r="H36" s="158" t="s">
        <v>65</v>
      </c>
      <c r="I36" s="153">
        <v>44773</v>
      </c>
      <c r="J36" s="174" t="s">
        <v>22</v>
      </c>
      <c r="K36" s="170"/>
    </row>
    <row r="37" spans="1:17" s="103" customFormat="1" ht="318" customHeight="1" x14ac:dyDescent="0.2">
      <c r="A37" s="159">
        <v>44804</v>
      </c>
      <c r="B37" s="154">
        <v>10</v>
      </c>
      <c r="C37" s="160">
        <v>5</v>
      </c>
      <c r="D37" s="156">
        <f t="shared" si="1"/>
        <v>0.2857142857142857</v>
      </c>
      <c r="E37" s="162" t="s">
        <v>155</v>
      </c>
      <c r="F37" s="183" t="s">
        <v>142</v>
      </c>
      <c r="G37" s="183"/>
      <c r="H37" s="158" t="s">
        <v>65</v>
      </c>
      <c r="I37" s="153">
        <v>44804</v>
      </c>
      <c r="J37" s="174" t="s">
        <v>22</v>
      </c>
      <c r="K37" s="170"/>
    </row>
    <row r="38" spans="1:17" s="103" customFormat="1" ht="275.25" customHeight="1" x14ac:dyDescent="0.2">
      <c r="A38" s="159">
        <v>44834</v>
      </c>
      <c r="B38" s="154">
        <v>10</v>
      </c>
      <c r="C38" s="160">
        <v>4</v>
      </c>
      <c r="D38" s="156">
        <f t="shared" si="1"/>
        <v>0.2</v>
      </c>
      <c r="E38" s="162" t="s">
        <v>157</v>
      </c>
      <c r="F38" s="183" t="s">
        <v>142</v>
      </c>
      <c r="G38" s="183"/>
      <c r="H38" s="158" t="s">
        <v>65</v>
      </c>
      <c r="I38" s="153">
        <v>44834</v>
      </c>
      <c r="J38" s="174" t="s">
        <v>22</v>
      </c>
      <c r="K38" s="150" t="s">
        <v>22</v>
      </c>
    </row>
    <row r="39" spans="1:17" s="103" customFormat="1" ht="135" customHeight="1" x14ac:dyDescent="0.2">
      <c r="A39" s="159">
        <v>44865</v>
      </c>
      <c r="B39" s="154">
        <v>10</v>
      </c>
      <c r="C39" s="160">
        <v>3</v>
      </c>
      <c r="D39" s="156">
        <f t="shared" si="1"/>
        <v>0.25</v>
      </c>
      <c r="E39" s="171" t="s">
        <v>159</v>
      </c>
      <c r="F39" s="183" t="s">
        <v>142</v>
      </c>
      <c r="G39" s="183"/>
      <c r="H39" s="158" t="s">
        <v>65</v>
      </c>
      <c r="I39" s="153">
        <v>44865</v>
      </c>
      <c r="J39" s="174" t="s">
        <v>22</v>
      </c>
      <c r="K39" s="150" t="s">
        <v>22</v>
      </c>
      <c r="L39" s="105"/>
      <c r="M39" s="105"/>
    </row>
    <row r="40" spans="1:17" ht="138" customHeight="1" x14ac:dyDescent="0.2">
      <c r="A40" s="159">
        <v>44895</v>
      </c>
      <c r="B40" s="154">
        <v>10</v>
      </c>
      <c r="C40" s="160">
        <v>4</v>
      </c>
      <c r="D40" s="156">
        <f t="shared" si="1"/>
        <v>-0.33333333333333331</v>
      </c>
      <c r="E40" s="172" t="s">
        <v>161</v>
      </c>
      <c r="F40" s="183" t="s">
        <v>142</v>
      </c>
      <c r="G40" s="183"/>
      <c r="H40" s="158" t="s">
        <v>65</v>
      </c>
      <c r="I40" s="153">
        <v>44895</v>
      </c>
      <c r="J40" s="174" t="s">
        <v>22</v>
      </c>
      <c r="K40" s="150" t="s">
        <v>22</v>
      </c>
      <c r="O40" s="23"/>
    </row>
    <row r="41" spans="1:17" ht="303.75" customHeight="1" thickBot="1" x14ac:dyDescent="0.25">
      <c r="A41" s="175">
        <v>44926</v>
      </c>
      <c r="B41" s="176">
        <v>10</v>
      </c>
      <c r="C41" s="177">
        <v>7</v>
      </c>
      <c r="D41" s="178">
        <f t="shared" si="1"/>
        <v>-0.75</v>
      </c>
      <c r="E41" s="179" t="s">
        <v>163</v>
      </c>
      <c r="F41" s="241" t="s">
        <v>142</v>
      </c>
      <c r="G41" s="241"/>
      <c r="H41" s="180" t="s">
        <v>65</v>
      </c>
      <c r="I41" s="181">
        <v>44926</v>
      </c>
      <c r="J41" s="182" t="s">
        <v>22</v>
      </c>
      <c r="K41" s="150" t="s">
        <v>22</v>
      </c>
    </row>
    <row r="42" spans="1:17" ht="120.75" customHeight="1" x14ac:dyDescent="0.2">
      <c r="A42" s="75"/>
      <c r="B42" s="76"/>
      <c r="C42" s="82"/>
      <c r="D42" s="147"/>
      <c r="E42" s="110"/>
      <c r="F42" s="79"/>
      <c r="G42" s="79"/>
      <c r="H42" s="34"/>
      <c r="I42" s="75"/>
      <c r="J42" s="80"/>
    </row>
    <row r="43" spans="1:17" ht="120.75" customHeight="1" x14ac:dyDescent="0.2">
      <c r="A43" s="75"/>
      <c r="B43" s="76"/>
      <c r="C43" s="77"/>
      <c r="D43" s="147"/>
      <c r="E43" s="74"/>
      <c r="F43" s="79"/>
      <c r="G43" s="79"/>
      <c r="H43" s="34"/>
      <c r="I43" s="75"/>
      <c r="J43" s="80"/>
    </row>
    <row r="44" spans="1:17" ht="120.75" customHeight="1" x14ac:dyDescent="0.2">
      <c r="A44" s="75"/>
      <c r="B44" s="76"/>
      <c r="C44" s="77"/>
      <c r="D44" s="147"/>
      <c r="E44" s="74"/>
      <c r="F44" s="79"/>
      <c r="G44" s="79"/>
      <c r="H44" s="34"/>
      <c r="I44" s="75"/>
      <c r="J44" s="80"/>
    </row>
    <row r="45" spans="1:17" ht="16.5" customHeight="1" x14ac:dyDescent="0.2">
      <c r="A45" s="27"/>
      <c r="B45" s="30"/>
      <c r="C45" s="31"/>
      <c r="D45" s="148"/>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B4:D4"/>
    <mergeCell ref="B1:D3"/>
    <mergeCell ref="F41:G41"/>
    <mergeCell ref="F34:G34"/>
    <mergeCell ref="F37:G37"/>
    <mergeCell ref="F40:G40"/>
    <mergeCell ref="F35:G35"/>
    <mergeCell ref="F36:G36"/>
    <mergeCell ref="F38:G38"/>
    <mergeCell ref="F39:G39"/>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E19" sqref="E19"/>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2" t="s">
        <v>81</v>
      </c>
      <c r="C2" s="243"/>
      <c r="D2" s="122" t="s">
        <v>82</v>
      </c>
      <c r="E2" s="123" t="s">
        <v>83</v>
      </c>
    </row>
    <row r="3" spans="2:5" ht="38.25" x14ac:dyDescent="0.2">
      <c r="B3" s="244" t="s">
        <v>84</v>
      </c>
      <c r="C3" s="245"/>
      <c r="D3" s="124" t="s">
        <v>106</v>
      </c>
      <c r="E3" s="125" t="s">
        <v>85</v>
      </c>
    </row>
    <row r="4" spans="2:5" x14ac:dyDescent="0.2">
      <c r="B4" s="37" t="s">
        <v>15</v>
      </c>
      <c r="C4" s="37" t="s">
        <v>14</v>
      </c>
      <c r="D4" s="142" t="s">
        <v>21</v>
      </c>
      <c r="E4" s="37" t="s">
        <v>23</v>
      </c>
    </row>
    <row r="5" spans="2:5" x14ac:dyDescent="0.2">
      <c r="B5" s="140" t="s">
        <v>112</v>
      </c>
      <c r="C5" s="66">
        <v>10</v>
      </c>
      <c r="D5" s="143">
        <f>+'E01.001 VAR. QUEJAS Y RECL'!C30</f>
        <v>12</v>
      </c>
      <c r="E5" s="141">
        <f>+'E01.001 VAR. QUEJAS Y RECL'!D30</f>
        <v>0.8571428571428571</v>
      </c>
    </row>
    <row r="6" spans="2:5" x14ac:dyDescent="0.2">
      <c r="B6" s="140" t="s">
        <v>113</v>
      </c>
      <c r="C6" s="66">
        <v>10</v>
      </c>
      <c r="D6" s="143">
        <f>+'E01.001 VAR. QUEJAS Y RECL'!C31</f>
        <v>15</v>
      </c>
      <c r="E6" s="141">
        <f>+'E01.001 VAR. QUEJAS Y RECL'!D31</f>
        <v>-0.25</v>
      </c>
    </row>
    <row r="7" spans="2:5" x14ac:dyDescent="0.2">
      <c r="B7" s="140" t="s">
        <v>114</v>
      </c>
      <c r="C7" s="66">
        <v>10</v>
      </c>
      <c r="D7" s="143">
        <f>+'E01.001 VAR. QUEJAS Y RECL'!C32</f>
        <v>12</v>
      </c>
      <c r="E7" s="141">
        <f>+'E01.001 VAR. QUEJAS Y RECL'!D32</f>
        <v>0.2</v>
      </c>
    </row>
    <row r="8" spans="2:5" x14ac:dyDescent="0.2">
      <c r="B8" s="140" t="s">
        <v>115</v>
      </c>
      <c r="C8" s="66">
        <v>10</v>
      </c>
      <c r="D8" s="143">
        <f>+'E01.001 VAR. QUEJAS Y RECL'!C33</f>
        <v>15</v>
      </c>
      <c r="E8" s="141">
        <f>+'E01.001 VAR. QUEJAS Y RECL'!D33</f>
        <v>-2.75E-2</v>
      </c>
    </row>
    <row r="9" spans="2:5" x14ac:dyDescent="0.2">
      <c r="B9" s="140" t="s">
        <v>116</v>
      </c>
      <c r="C9" s="66">
        <v>10</v>
      </c>
      <c r="D9" s="143">
        <f>+'E01.001 VAR. QUEJAS Y RECL'!C34</f>
        <v>12</v>
      </c>
      <c r="E9" s="141">
        <f>+'E01.001 VAR. QUEJAS Y RECL'!D34</f>
        <v>0.2</v>
      </c>
    </row>
    <row r="10" spans="2:5" x14ac:dyDescent="0.2">
      <c r="B10" s="140" t="s">
        <v>117</v>
      </c>
      <c r="C10" s="66">
        <v>10</v>
      </c>
      <c r="D10" s="151">
        <f>+'E01.001 VAR. QUEJAS Y RECL'!C35</f>
        <v>7</v>
      </c>
      <c r="E10" s="141">
        <f>+'E01.001 VAR. QUEJAS Y RECL'!D35</f>
        <v>0.41666666666666669</v>
      </c>
    </row>
    <row r="11" spans="2:5" x14ac:dyDescent="0.2">
      <c r="B11" s="140" t="s">
        <v>118</v>
      </c>
      <c r="C11" s="66">
        <v>10</v>
      </c>
      <c r="D11" s="151">
        <f>+'E01.001 VAR. QUEJAS Y RECL'!C36</f>
        <v>7</v>
      </c>
      <c r="E11" s="141">
        <f>+'E01.001 VAR. QUEJAS Y RECL'!D36</f>
        <v>0</v>
      </c>
    </row>
    <row r="12" spans="2:5" x14ac:dyDescent="0.2">
      <c r="B12" s="140" t="s">
        <v>119</v>
      </c>
      <c r="C12" s="66">
        <v>10</v>
      </c>
      <c r="D12" s="151">
        <f>+'E01.001 VAR. QUEJAS Y RECL'!C37</f>
        <v>5</v>
      </c>
      <c r="E12" s="141">
        <f>+'E01.001 VAR. QUEJAS Y RECL'!D37</f>
        <v>0.2857142857142857</v>
      </c>
    </row>
    <row r="13" spans="2:5" x14ac:dyDescent="0.2">
      <c r="B13" s="140" t="s">
        <v>120</v>
      </c>
      <c r="C13" s="66">
        <v>10</v>
      </c>
      <c r="D13" s="151">
        <f>+'E01.001 VAR. QUEJAS Y RECL'!C38</f>
        <v>4</v>
      </c>
      <c r="E13" s="141">
        <f>+'E01.001 VAR. QUEJAS Y RECL'!D38</f>
        <v>0.2</v>
      </c>
    </row>
    <row r="14" spans="2:5" x14ac:dyDescent="0.2">
      <c r="B14" s="140" t="s">
        <v>121</v>
      </c>
      <c r="C14" s="66">
        <v>10</v>
      </c>
      <c r="D14" s="151">
        <f>+'E01.001 VAR. QUEJAS Y RECL'!C39</f>
        <v>3</v>
      </c>
      <c r="E14" s="141">
        <f>+'E01.001 VAR. QUEJAS Y RECL'!D39</f>
        <v>0.25</v>
      </c>
    </row>
    <row r="15" spans="2:5" x14ac:dyDescent="0.2">
      <c r="B15" s="140" t="s">
        <v>122</v>
      </c>
      <c r="C15" s="66">
        <v>10</v>
      </c>
      <c r="D15" s="151">
        <f>+'E01.001 VAR. QUEJAS Y RECL'!C40</f>
        <v>4</v>
      </c>
      <c r="E15" s="141">
        <f>+'E01.001 VAR. QUEJAS Y RECL'!D40</f>
        <v>-0.33333333333333331</v>
      </c>
    </row>
    <row r="16" spans="2:5" x14ac:dyDescent="0.2">
      <c r="B16" s="140" t="s">
        <v>123</v>
      </c>
      <c r="C16" s="66">
        <v>10</v>
      </c>
      <c r="D16" s="151">
        <f>+'E01.001 VAR. QUEJAS Y RECL'!C41</f>
        <v>7</v>
      </c>
      <c r="E16" s="141">
        <f>+'E01.001 VAR. QUEJAS Y RECL'!D41</f>
        <v>-0.75</v>
      </c>
    </row>
    <row r="17" spans="2:14" x14ac:dyDescent="0.2">
      <c r="B17" s="75"/>
      <c r="C17" s="76"/>
      <c r="D17" s="77"/>
      <c r="E17" s="78"/>
    </row>
    <row r="21" spans="2:14" x14ac:dyDescent="0.2">
      <c r="N21" s="96"/>
    </row>
    <row r="23" spans="2:14" x14ac:dyDescent="0.2">
      <c r="M23" s="97"/>
    </row>
    <row r="25" spans="2:14" x14ac:dyDescent="0.2">
      <c r="M25" s="96"/>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zoomScaleSheetLayoutView="100" workbookViewId="0">
      <selection activeCell="B12" sqref="B12:F12"/>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2"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22"/>
      <c r="B3" s="224" t="s">
        <v>66</v>
      </c>
      <c r="C3" s="224"/>
      <c r="D3" s="224"/>
      <c r="E3" s="226" t="s">
        <v>34</v>
      </c>
      <c r="F3" s="227"/>
      <c r="G3" s="227"/>
      <c r="H3" s="228"/>
      <c r="I3" s="20" t="s">
        <v>35</v>
      </c>
      <c r="J3" s="111" t="s">
        <v>40</v>
      </c>
      <c r="K3" s="7"/>
      <c r="L3" s="7"/>
      <c r="M3" s="7"/>
    </row>
    <row r="4" spans="1:18" ht="15" customHeight="1" x14ac:dyDescent="0.2">
      <c r="A4" s="223"/>
      <c r="B4" s="225"/>
      <c r="C4" s="225"/>
      <c r="D4" s="225"/>
      <c r="E4" s="229"/>
      <c r="F4" s="230"/>
      <c r="G4" s="230"/>
      <c r="H4" s="231"/>
      <c r="I4" s="21" t="s">
        <v>36</v>
      </c>
      <c r="J4" s="112" t="s">
        <v>68</v>
      </c>
      <c r="K4" s="7"/>
      <c r="L4" s="7"/>
      <c r="M4" s="7"/>
    </row>
    <row r="5" spans="1:18" ht="15" customHeight="1" x14ac:dyDescent="0.2">
      <c r="A5" s="223"/>
      <c r="B5" s="225"/>
      <c r="C5" s="225"/>
      <c r="D5" s="225"/>
      <c r="E5" s="229"/>
      <c r="F5" s="230"/>
      <c r="G5" s="230"/>
      <c r="H5" s="231"/>
      <c r="I5" s="21" t="s">
        <v>37</v>
      </c>
      <c r="J5" s="113" t="s">
        <v>67</v>
      </c>
      <c r="K5" s="7"/>
      <c r="L5" s="7"/>
      <c r="M5" s="7"/>
    </row>
    <row r="6" spans="1:18" ht="15" customHeight="1" x14ac:dyDescent="0.2">
      <c r="A6" s="223"/>
      <c r="B6" s="225"/>
      <c r="C6" s="225"/>
      <c r="D6" s="225"/>
      <c r="E6" s="229"/>
      <c r="F6" s="230"/>
      <c r="G6" s="230"/>
      <c r="H6" s="231"/>
      <c r="I6" s="22" t="s">
        <v>38</v>
      </c>
      <c r="J6" s="114">
        <v>42440</v>
      </c>
      <c r="K6" s="7"/>
      <c r="L6" s="7"/>
      <c r="M6" s="7"/>
    </row>
    <row r="7" spans="1:18" ht="24.95" customHeight="1" x14ac:dyDescent="0.2">
      <c r="A7" s="259" t="s">
        <v>13</v>
      </c>
      <c r="B7" s="260"/>
      <c r="C7" s="260"/>
      <c r="D7" s="260"/>
      <c r="E7" s="260"/>
      <c r="F7" s="260"/>
      <c r="G7" s="260"/>
      <c r="H7" s="260"/>
      <c r="I7" s="260"/>
      <c r="J7" s="192"/>
    </row>
    <row r="8" spans="1:18" ht="20.100000000000001" customHeight="1" x14ac:dyDescent="0.2">
      <c r="A8" s="193" t="s">
        <v>0</v>
      </c>
      <c r="B8" s="195" t="s">
        <v>40</v>
      </c>
      <c r="C8" s="196"/>
      <c r="D8" s="197"/>
      <c r="E8" s="201" t="s">
        <v>1</v>
      </c>
      <c r="F8" s="203" t="s">
        <v>41</v>
      </c>
      <c r="G8" s="204"/>
      <c r="H8" s="205"/>
      <c r="I8" s="10" t="s">
        <v>2</v>
      </c>
      <c r="J8" s="11" t="s">
        <v>17</v>
      </c>
    </row>
    <row r="9" spans="1:18" ht="24" customHeight="1" x14ac:dyDescent="0.2">
      <c r="A9" s="194"/>
      <c r="B9" s="198"/>
      <c r="C9" s="199"/>
      <c r="D9" s="200"/>
      <c r="E9" s="202"/>
      <c r="F9" s="206"/>
      <c r="G9" s="207"/>
      <c r="H9" s="208"/>
      <c r="I9" s="12" t="s">
        <v>20</v>
      </c>
      <c r="J9" s="13" t="s">
        <v>18</v>
      </c>
    </row>
    <row r="10" spans="1:18" x14ac:dyDescent="0.2">
      <c r="A10" s="209"/>
      <c r="B10" s="210"/>
      <c r="C10" s="210"/>
      <c r="D10" s="210"/>
      <c r="E10" s="210"/>
      <c r="F10" s="210"/>
      <c r="G10" s="210"/>
      <c r="H10" s="210"/>
      <c r="I10" s="210"/>
      <c r="J10" s="211"/>
    </row>
    <row r="11" spans="1:18" ht="115.5" customHeight="1" x14ac:dyDescent="0.2">
      <c r="A11" s="4" t="s">
        <v>3</v>
      </c>
      <c r="B11" s="214" t="s">
        <v>42</v>
      </c>
      <c r="C11" s="215"/>
      <c r="D11" s="215"/>
      <c r="E11" s="215"/>
      <c r="F11" s="218"/>
      <c r="G11" s="37" t="s">
        <v>4</v>
      </c>
      <c r="H11" s="214" t="s">
        <v>43</v>
      </c>
      <c r="I11" s="215"/>
      <c r="J11" s="216"/>
    </row>
    <row r="12" spans="1:18" ht="106.5" customHeight="1" x14ac:dyDescent="0.2">
      <c r="A12" s="4" t="s">
        <v>5</v>
      </c>
      <c r="B12" s="214" t="s">
        <v>44</v>
      </c>
      <c r="C12" s="215"/>
      <c r="D12" s="215"/>
      <c r="E12" s="215"/>
      <c r="F12" s="218"/>
      <c r="G12" s="37" t="s">
        <v>6</v>
      </c>
      <c r="H12" s="251" t="s">
        <v>45</v>
      </c>
      <c r="I12" s="252"/>
      <c r="J12" s="253"/>
      <c r="O12" s="18"/>
    </row>
    <row r="13" spans="1:18" ht="172.5" customHeight="1" x14ac:dyDescent="0.2">
      <c r="A13" s="4" t="s">
        <v>7</v>
      </c>
      <c r="B13" s="214" t="s">
        <v>46</v>
      </c>
      <c r="C13" s="215"/>
      <c r="D13" s="215"/>
      <c r="E13" s="215"/>
      <c r="F13" s="218"/>
      <c r="G13" s="37" t="s">
        <v>8</v>
      </c>
      <c r="H13" s="214" t="s">
        <v>47</v>
      </c>
      <c r="I13" s="215"/>
      <c r="J13" s="216"/>
    </row>
    <row r="14" spans="1:18" ht="25.5" x14ac:dyDescent="0.2">
      <c r="A14" s="4" t="s">
        <v>9</v>
      </c>
      <c r="B14" s="214" t="s">
        <v>48</v>
      </c>
      <c r="C14" s="215"/>
      <c r="D14" s="215"/>
      <c r="E14" s="215"/>
      <c r="F14" s="218"/>
      <c r="G14" s="37" t="s">
        <v>10</v>
      </c>
      <c r="H14" s="214" t="s">
        <v>49</v>
      </c>
      <c r="I14" s="215"/>
      <c r="J14" s="216"/>
    </row>
    <row r="15" spans="1:18" ht="38.25" customHeight="1" x14ac:dyDescent="0.2">
      <c r="A15" s="4" t="s">
        <v>11</v>
      </c>
      <c r="B15" s="214" t="s">
        <v>80</v>
      </c>
      <c r="C15" s="215"/>
      <c r="D15" s="215"/>
      <c r="E15" s="215"/>
      <c r="F15" s="218"/>
      <c r="G15" s="37" t="s">
        <v>12</v>
      </c>
      <c r="H15" s="237" t="s">
        <v>80</v>
      </c>
      <c r="I15" s="237"/>
      <c r="J15" s="237"/>
      <c r="N15" s="9"/>
    </row>
    <row r="16" spans="1:18" ht="41.25" customHeight="1" thickBot="1" x14ac:dyDescent="0.25">
      <c r="A16" s="28" t="s">
        <v>29</v>
      </c>
      <c r="B16" s="256">
        <v>0.8</v>
      </c>
      <c r="C16" s="257"/>
      <c r="D16" s="258"/>
      <c r="E16" s="29" t="s">
        <v>14</v>
      </c>
      <c r="F16" s="48">
        <v>100</v>
      </c>
      <c r="G16" s="29" t="s">
        <v>19</v>
      </c>
      <c r="H16" s="62" t="s">
        <v>89</v>
      </c>
      <c r="I16" s="63" t="s">
        <v>90</v>
      </c>
      <c r="J16" s="64" t="s">
        <v>91</v>
      </c>
      <c r="P16" s="3"/>
      <c r="Q16" s="3"/>
      <c r="R16" s="3"/>
    </row>
    <row r="17" spans="1:18" ht="41.25" customHeight="1" thickBot="1" x14ac:dyDescent="0.25">
      <c r="A17" s="53"/>
      <c r="B17" s="90"/>
      <c r="C17" s="91"/>
      <c r="D17" s="91"/>
      <c r="E17" s="56"/>
      <c r="F17" s="92"/>
      <c r="G17" s="56"/>
      <c r="H17" s="93"/>
      <c r="I17" s="94"/>
      <c r="J17" s="95"/>
      <c r="P17" s="3"/>
      <c r="Q17" s="3"/>
      <c r="R17" s="3"/>
    </row>
    <row r="18" spans="1:18" ht="13.5" thickBot="1" x14ac:dyDescent="0.25">
      <c r="A18" s="238"/>
      <c r="B18" s="239"/>
      <c r="C18" s="239"/>
      <c r="D18" s="239"/>
      <c r="E18" s="239"/>
      <c r="F18" s="239"/>
      <c r="G18" s="239"/>
      <c r="H18" s="239"/>
      <c r="I18" s="239"/>
      <c r="J18" s="240"/>
    </row>
    <row r="19" spans="1:18" ht="15" customHeight="1" x14ac:dyDescent="0.2">
      <c r="A19" s="222"/>
      <c r="B19" s="224" t="s">
        <v>66</v>
      </c>
      <c r="C19" s="224"/>
      <c r="D19" s="224"/>
      <c r="E19" s="226" t="s">
        <v>34</v>
      </c>
      <c r="F19" s="227"/>
      <c r="G19" s="227"/>
      <c r="H19" s="228"/>
      <c r="I19" s="20" t="s">
        <v>35</v>
      </c>
      <c r="J19" s="111" t="s">
        <v>40</v>
      </c>
      <c r="K19" s="7"/>
      <c r="L19" s="7"/>
      <c r="M19" s="7"/>
    </row>
    <row r="20" spans="1:18" ht="15" customHeight="1" x14ac:dyDescent="0.2">
      <c r="A20" s="223"/>
      <c r="B20" s="225"/>
      <c r="C20" s="225"/>
      <c r="D20" s="225"/>
      <c r="E20" s="229"/>
      <c r="F20" s="230"/>
      <c r="G20" s="230"/>
      <c r="H20" s="231"/>
      <c r="I20" s="21" t="s">
        <v>36</v>
      </c>
      <c r="J20" s="112" t="s">
        <v>71</v>
      </c>
      <c r="K20" s="7"/>
      <c r="L20" s="7"/>
      <c r="M20" s="7"/>
    </row>
    <row r="21" spans="1:18" ht="15" customHeight="1" x14ac:dyDescent="0.2">
      <c r="A21" s="223"/>
      <c r="B21" s="225"/>
      <c r="C21" s="225"/>
      <c r="D21" s="225"/>
      <c r="E21" s="229"/>
      <c r="F21" s="230"/>
      <c r="G21" s="230"/>
      <c r="H21" s="231"/>
      <c r="I21" s="21" t="s">
        <v>37</v>
      </c>
      <c r="J21" s="113" t="s">
        <v>67</v>
      </c>
      <c r="K21" s="7"/>
      <c r="L21" s="7"/>
      <c r="M21" s="7"/>
    </row>
    <row r="22" spans="1:18" ht="15" customHeight="1" thickBot="1" x14ac:dyDescent="0.25">
      <c r="A22" s="223"/>
      <c r="B22" s="225"/>
      <c r="C22" s="225"/>
      <c r="D22" s="225"/>
      <c r="E22" s="229"/>
      <c r="F22" s="230"/>
      <c r="G22" s="230"/>
      <c r="H22" s="231"/>
      <c r="I22" s="22" t="s">
        <v>38</v>
      </c>
      <c r="J22" s="114">
        <v>41229</v>
      </c>
      <c r="K22" s="7"/>
      <c r="L22" s="7"/>
      <c r="M22" s="7"/>
    </row>
    <row r="23" spans="1:18" ht="24.95" customHeight="1" x14ac:dyDescent="0.2">
      <c r="A23" s="261" t="s">
        <v>64</v>
      </c>
      <c r="B23" s="262"/>
      <c r="C23" s="262"/>
      <c r="D23" s="262"/>
      <c r="E23" s="262"/>
      <c r="F23" s="262"/>
      <c r="G23" s="262"/>
      <c r="H23" s="262"/>
      <c r="I23" s="262"/>
      <c r="J23" s="263"/>
      <c r="L23" s="8"/>
    </row>
    <row r="24" spans="1:18" ht="34.5" customHeight="1" x14ac:dyDescent="0.2">
      <c r="A24" s="42" t="s">
        <v>15</v>
      </c>
      <c r="B24" s="14" t="s">
        <v>14</v>
      </c>
      <c r="C24" s="14" t="s">
        <v>21</v>
      </c>
      <c r="D24" s="43" t="s">
        <v>23</v>
      </c>
      <c r="E24" s="43" t="s">
        <v>24</v>
      </c>
      <c r="F24" s="202" t="s">
        <v>25</v>
      </c>
      <c r="G24" s="264"/>
      <c r="H24" s="43" t="s">
        <v>26</v>
      </c>
      <c r="I24" s="43" t="s">
        <v>16</v>
      </c>
      <c r="J24" s="1" t="s">
        <v>27</v>
      </c>
      <c r="L24" s="8"/>
    </row>
    <row r="25" spans="1:18" ht="63.75" hidden="1" x14ac:dyDescent="0.2">
      <c r="A25" s="15">
        <v>41670</v>
      </c>
      <c r="B25" s="84">
        <f>+F16</f>
        <v>100</v>
      </c>
      <c r="C25" s="19">
        <f>95.17/100</f>
        <v>0.95169999999999999</v>
      </c>
      <c r="D25" s="5">
        <f>+(C25/B25)*100</f>
        <v>0.95169999999999999</v>
      </c>
      <c r="E25" s="45" t="s">
        <v>93</v>
      </c>
      <c r="F25" s="254" t="s">
        <v>92</v>
      </c>
      <c r="G25" s="255"/>
      <c r="H25" s="44" t="s">
        <v>52</v>
      </c>
      <c r="I25" s="15">
        <v>41670</v>
      </c>
      <c r="J25" s="115" t="s">
        <v>22</v>
      </c>
    </row>
    <row r="26" spans="1:18" ht="76.5" hidden="1" customHeight="1" x14ac:dyDescent="0.2">
      <c r="A26" s="15">
        <v>41698</v>
      </c>
      <c r="B26" s="84">
        <f>+F16</f>
        <v>100</v>
      </c>
      <c r="C26" s="19">
        <f>97.43/100</f>
        <v>0.97430000000000005</v>
      </c>
      <c r="D26" s="5">
        <f>+(C26/B26)*100</f>
        <v>0.97429999999999994</v>
      </c>
      <c r="E26" s="45" t="s">
        <v>94</v>
      </c>
      <c r="F26" s="254" t="s">
        <v>92</v>
      </c>
      <c r="G26" s="255"/>
      <c r="H26" s="44" t="s">
        <v>52</v>
      </c>
      <c r="I26" s="15">
        <v>41698</v>
      </c>
      <c r="J26" s="115" t="s">
        <v>22</v>
      </c>
    </row>
    <row r="27" spans="1:18" ht="91.5" hidden="1" customHeight="1" x14ac:dyDescent="0.2">
      <c r="A27" s="15">
        <v>41728</v>
      </c>
      <c r="B27" s="84">
        <f>+F16</f>
        <v>100</v>
      </c>
      <c r="C27" s="19">
        <f>93.28/100</f>
        <v>0.93279999999999996</v>
      </c>
      <c r="D27" s="5">
        <f>+(C27/B27)*100</f>
        <v>0.93279999999999996</v>
      </c>
      <c r="E27" s="45" t="s">
        <v>95</v>
      </c>
      <c r="F27" s="254" t="s">
        <v>92</v>
      </c>
      <c r="G27" s="255"/>
      <c r="H27" s="44" t="s">
        <v>52</v>
      </c>
      <c r="I27" s="15">
        <v>41728</v>
      </c>
      <c r="J27" s="115" t="s">
        <v>22</v>
      </c>
    </row>
    <row r="28" spans="1:18" ht="129" hidden="1" customHeight="1" x14ac:dyDescent="0.2">
      <c r="A28" s="61" t="s">
        <v>88</v>
      </c>
      <c r="B28" s="84">
        <f>+F16</f>
        <v>100</v>
      </c>
      <c r="C28" s="19">
        <f>97.29/100</f>
        <v>0.9729000000000001</v>
      </c>
      <c r="D28" s="5">
        <f>+(C28/B28)*100</f>
        <v>0.9729000000000001</v>
      </c>
      <c r="E28" s="45" t="s">
        <v>96</v>
      </c>
      <c r="F28" s="254" t="s">
        <v>92</v>
      </c>
      <c r="G28" s="255"/>
      <c r="H28" s="44" t="s">
        <v>52</v>
      </c>
      <c r="I28" s="61" t="s">
        <v>88</v>
      </c>
      <c r="J28" s="115" t="s">
        <v>22</v>
      </c>
    </row>
    <row r="29" spans="1:18" ht="78" hidden="1" customHeight="1" x14ac:dyDescent="0.2">
      <c r="A29" s="15">
        <v>41790</v>
      </c>
      <c r="B29" s="84">
        <f>+B28</f>
        <v>100</v>
      </c>
      <c r="C29" s="19">
        <f>93.27/100</f>
        <v>0.93269999999999997</v>
      </c>
      <c r="D29" s="5">
        <f>+(C29/B30)*100</f>
        <v>0.93269999999999997</v>
      </c>
      <c r="E29" s="45" t="s">
        <v>97</v>
      </c>
      <c r="F29" s="254" t="s">
        <v>92</v>
      </c>
      <c r="G29" s="255"/>
      <c r="H29" s="44" t="s">
        <v>52</v>
      </c>
      <c r="I29" s="15">
        <v>41790</v>
      </c>
      <c r="J29" s="115" t="s">
        <v>22</v>
      </c>
    </row>
    <row r="30" spans="1:18" ht="78" hidden="1" customHeight="1" x14ac:dyDescent="0.2">
      <c r="A30" s="15">
        <v>41820</v>
      </c>
      <c r="B30" s="84">
        <f>+B25</f>
        <v>100</v>
      </c>
      <c r="C30" s="19">
        <f>95.91/100</f>
        <v>0.95909999999999995</v>
      </c>
      <c r="D30" s="5">
        <f>+(C30/B30)*100</f>
        <v>0.95909999999999984</v>
      </c>
      <c r="E30" s="45" t="s">
        <v>93</v>
      </c>
      <c r="F30" s="254" t="s">
        <v>92</v>
      </c>
      <c r="G30" s="255"/>
      <c r="H30" s="44" t="s">
        <v>52</v>
      </c>
      <c r="I30" s="15">
        <v>41820</v>
      </c>
      <c r="J30" s="115" t="s">
        <v>22</v>
      </c>
    </row>
    <row r="31" spans="1:18" ht="76.5" hidden="1" x14ac:dyDescent="0.2">
      <c r="A31" s="15">
        <v>41851</v>
      </c>
      <c r="B31" s="84">
        <f>+B30</f>
        <v>100</v>
      </c>
      <c r="C31" s="19">
        <f>88.85/100</f>
        <v>0.88849999999999996</v>
      </c>
      <c r="D31" s="5">
        <f>+(C31/B31)*100</f>
        <v>0.88849999999999985</v>
      </c>
      <c r="E31" s="45" t="s">
        <v>97</v>
      </c>
      <c r="F31" s="254" t="s">
        <v>92</v>
      </c>
      <c r="G31" s="255"/>
      <c r="H31" s="44" t="s">
        <v>52</v>
      </c>
      <c r="I31" s="15">
        <v>41851</v>
      </c>
      <c r="J31" s="115" t="s">
        <v>22</v>
      </c>
    </row>
    <row r="32" spans="1:18" ht="199.5" customHeight="1" x14ac:dyDescent="0.2">
      <c r="A32" s="153">
        <v>44592</v>
      </c>
      <c r="B32" s="85">
        <v>100</v>
      </c>
      <c r="C32" s="72">
        <v>0.98399999999999999</v>
      </c>
      <c r="D32" s="65">
        <v>0.90290000000000004</v>
      </c>
      <c r="E32" s="163" t="s">
        <v>137</v>
      </c>
      <c r="F32" s="246" t="s">
        <v>107</v>
      </c>
      <c r="G32" s="246"/>
      <c r="H32" s="164" t="s">
        <v>52</v>
      </c>
      <c r="I32" s="153">
        <v>44592</v>
      </c>
      <c r="J32" s="166" t="s">
        <v>22</v>
      </c>
    </row>
    <row r="33" spans="1:19" ht="147" customHeight="1" x14ac:dyDescent="0.2">
      <c r="A33" s="153">
        <v>44620</v>
      </c>
      <c r="B33" s="85">
        <v>100</v>
      </c>
      <c r="C33" s="72">
        <v>0.93640000000000001</v>
      </c>
      <c r="D33" s="65">
        <f t="shared" ref="D33:D44" si="0">+C33*100%</f>
        <v>0.93640000000000001</v>
      </c>
      <c r="E33" s="163" t="s">
        <v>139</v>
      </c>
      <c r="F33" s="246" t="s">
        <v>107</v>
      </c>
      <c r="G33" s="246"/>
      <c r="H33" s="164" t="s">
        <v>52</v>
      </c>
      <c r="I33" s="153">
        <v>44620</v>
      </c>
      <c r="J33" s="166" t="s">
        <v>22</v>
      </c>
    </row>
    <row r="34" spans="1:19" ht="121.5" customHeight="1" x14ac:dyDescent="0.2">
      <c r="A34" s="153">
        <v>44651</v>
      </c>
      <c r="B34" s="85">
        <v>100</v>
      </c>
      <c r="C34" s="102">
        <v>0.94610000000000005</v>
      </c>
      <c r="D34" s="65">
        <f t="shared" si="0"/>
        <v>0.94610000000000005</v>
      </c>
      <c r="E34" s="163" t="s">
        <v>149</v>
      </c>
      <c r="F34" s="246" t="s">
        <v>107</v>
      </c>
      <c r="G34" s="246"/>
      <c r="H34" s="164" t="s">
        <v>52</v>
      </c>
      <c r="I34" s="153">
        <v>44651</v>
      </c>
      <c r="J34" s="166" t="s">
        <v>22</v>
      </c>
    </row>
    <row r="35" spans="1:19" ht="118.5" customHeight="1" x14ac:dyDescent="0.2">
      <c r="A35" s="153">
        <v>44681</v>
      </c>
      <c r="B35" s="85">
        <v>100</v>
      </c>
      <c r="C35" s="72">
        <v>0.93259999999999998</v>
      </c>
      <c r="D35" s="65">
        <f t="shared" si="0"/>
        <v>0.93259999999999998</v>
      </c>
      <c r="E35" s="163" t="s">
        <v>150</v>
      </c>
      <c r="F35" s="246" t="s">
        <v>107</v>
      </c>
      <c r="G35" s="246"/>
      <c r="H35" s="164" t="s">
        <v>52</v>
      </c>
      <c r="I35" s="153">
        <v>44681</v>
      </c>
      <c r="J35" s="166" t="s">
        <v>22</v>
      </c>
    </row>
    <row r="36" spans="1:19" ht="120" customHeight="1" x14ac:dyDescent="0.2">
      <c r="A36" s="153">
        <v>44712</v>
      </c>
      <c r="B36" s="85">
        <v>100</v>
      </c>
      <c r="C36" s="72">
        <v>0.89500000000000002</v>
      </c>
      <c r="D36" s="65">
        <f t="shared" si="0"/>
        <v>0.89500000000000002</v>
      </c>
      <c r="E36" s="163" t="s">
        <v>151</v>
      </c>
      <c r="F36" s="246" t="s">
        <v>107</v>
      </c>
      <c r="G36" s="246"/>
      <c r="H36" s="164" t="s">
        <v>52</v>
      </c>
      <c r="I36" s="153">
        <v>44712</v>
      </c>
      <c r="J36" s="166" t="s">
        <v>22</v>
      </c>
    </row>
    <row r="37" spans="1:19" ht="114.75" hidden="1" customHeight="1" x14ac:dyDescent="0.2">
      <c r="A37" s="153">
        <v>44742</v>
      </c>
      <c r="B37" s="85">
        <v>100</v>
      </c>
      <c r="C37" s="100"/>
      <c r="D37" s="65">
        <f t="shared" si="0"/>
        <v>0</v>
      </c>
      <c r="E37" s="163"/>
      <c r="F37" s="246" t="s">
        <v>107</v>
      </c>
      <c r="G37" s="246"/>
      <c r="H37" s="164" t="s">
        <v>52</v>
      </c>
      <c r="I37" s="153">
        <v>44742</v>
      </c>
      <c r="J37" s="166" t="s">
        <v>22</v>
      </c>
    </row>
    <row r="38" spans="1:19" ht="143.25" customHeight="1" x14ac:dyDescent="0.2">
      <c r="A38" s="153">
        <v>44742</v>
      </c>
      <c r="B38" s="85">
        <v>100</v>
      </c>
      <c r="C38" s="100">
        <v>0.90780000000000005</v>
      </c>
      <c r="D38" s="65">
        <f t="shared" si="0"/>
        <v>0.90780000000000005</v>
      </c>
      <c r="E38" s="163" t="s">
        <v>152</v>
      </c>
      <c r="F38" s="246" t="s">
        <v>107</v>
      </c>
      <c r="G38" s="246"/>
      <c r="H38" s="164" t="s">
        <v>52</v>
      </c>
      <c r="I38" s="153">
        <v>44742</v>
      </c>
      <c r="J38" s="166" t="s">
        <v>22</v>
      </c>
    </row>
    <row r="39" spans="1:19" ht="112.5" customHeight="1" x14ac:dyDescent="0.2">
      <c r="A39" s="153">
        <v>44773</v>
      </c>
      <c r="B39" s="85">
        <v>100</v>
      </c>
      <c r="C39" s="101">
        <v>0.96250000000000002</v>
      </c>
      <c r="D39" s="65">
        <f t="shared" si="0"/>
        <v>0.96250000000000002</v>
      </c>
      <c r="E39" s="163" t="s">
        <v>153</v>
      </c>
      <c r="F39" s="246" t="s">
        <v>107</v>
      </c>
      <c r="G39" s="246"/>
      <c r="H39" s="164" t="s">
        <v>52</v>
      </c>
      <c r="I39" s="165">
        <v>44773</v>
      </c>
      <c r="J39" s="166" t="s">
        <v>22</v>
      </c>
    </row>
    <row r="40" spans="1:19" ht="102" customHeight="1" x14ac:dyDescent="0.2">
      <c r="A40" s="153">
        <v>44804</v>
      </c>
      <c r="B40" s="85">
        <v>100</v>
      </c>
      <c r="C40" s="101">
        <v>0.94450000000000001</v>
      </c>
      <c r="D40" s="65">
        <f t="shared" si="0"/>
        <v>0.94450000000000001</v>
      </c>
      <c r="E40" s="163" t="s">
        <v>156</v>
      </c>
      <c r="F40" s="246" t="s">
        <v>107</v>
      </c>
      <c r="G40" s="246"/>
      <c r="H40" s="164" t="s">
        <v>52</v>
      </c>
      <c r="I40" s="165">
        <v>44804</v>
      </c>
      <c r="J40" s="166" t="s">
        <v>22</v>
      </c>
    </row>
    <row r="41" spans="1:19" ht="136.5" customHeight="1" x14ac:dyDescent="0.2">
      <c r="A41" s="153">
        <v>44834</v>
      </c>
      <c r="B41" s="85">
        <v>100</v>
      </c>
      <c r="C41" s="101">
        <v>0.94679999999999997</v>
      </c>
      <c r="D41" s="65">
        <f t="shared" si="0"/>
        <v>0.94679999999999997</v>
      </c>
      <c r="E41" s="167" t="s">
        <v>158</v>
      </c>
      <c r="F41" s="246" t="s">
        <v>107</v>
      </c>
      <c r="G41" s="246"/>
      <c r="H41" s="164" t="s">
        <v>52</v>
      </c>
      <c r="I41" s="165">
        <v>44834</v>
      </c>
      <c r="J41" s="166" t="s">
        <v>22</v>
      </c>
      <c r="Q41" s="88"/>
    </row>
    <row r="42" spans="1:19" ht="109.5" customHeight="1" x14ac:dyDescent="0.2">
      <c r="A42" s="153">
        <v>44865</v>
      </c>
      <c r="B42" s="85">
        <v>100</v>
      </c>
      <c r="C42" s="101">
        <v>0.93779999999999997</v>
      </c>
      <c r="D42" s="65">
        <f t="shared" si="0"/>
        <v>0.93779999999999997</v>
      </c>
      <c r="E42" s="163" t="s">
        <v>160</v>
      </c>
      <c r="F42" s="246" t="s">
        <v>107</v>
      </c>
      <c r="G42" s="246"/>
      <c r="H42" s="164" t="s">
        <v>52</v>
      </c>
      <c r="I42" s="165">
        <v>44865</v>
      </c>
      <c r="J42" s="166" t="s">
        <v>22</v>
      </c>
    </row>
    <row r="43" spans="1:19" ht="111" customHeight="1" x14ac:dyDescent="0.2">
      <c r="A43" s="153">
        <v>44895</v>
      </c>
      <c r="B43" s="85">
        <v>100</v>
      </c>
      <c r="C43" s="100">
        <v>0.86909999999999998</v>
      </c>
      <c r="D43" s="65">
        <f t="shared" si="0"/>
        <v>0.86909999999999998</v>
      </c>
      <c r="E43" s="163" t="s">
        <v>162</v>
      </c>
      <c r="F43" s="246" t="s">
        <v>107</v>
      </c>
      <c r="G43" s="246"/>
      <c r="H43" s="164" t="s">
        <v>52</v>
      </c>
      <c r="I43" s="165">
        <v>44895</v>
      </c>
      <c r="J43" s="166" t="s">
        <v>22</v>
      </c>
    </row>
    <row r="44" spans="1:19" ht="90" x14ac:dyDescent="0.2">
      <c r="A44" s="153">
        <v>44926</v>
      </c>
      <c r="B44" s="85">
        <v>100</v>
      </c>
      <c r="C44" s="100">
        <v>0.89229999999999998</v>
      </c>
      <c r="D44" s="65">
        <f t="shared" si="0"/>
        <v>0.89229999999999998</v>
      </c>
      <c r="E44" s="163" t="s">
        <v>164</v>
      </c>
      <c r="F44" s="246" t="s">
        <v>107</v>
      </c>
      <c r="G44" s="246"/>
      <c r="H44" s="164" t="s">
        <v>52</v>
      </c>
      <c r="I44" s="165">
        <v>44926</v>
      </c>
      <c r="J44" s="166" t="s">
        <v>22</v>
      </c>
      <c r="S44" s="17"/>
    </row>
    <row r="45" spans="1:19" x14ac:dyDescent="0.2">
      <c r="S45" s="17"/>
    </row>
    <row r="46" spans="1:19" x14ac:dyDescent="0.2">
      <c r="S46" s="17"/>
    </row>
    <row r="81" spans="1:9" x14ac:dyDescent="0.2">
      <c r="A81" s="247"/>
      <c r="B81" s="247"/>
      <c r="C81" s="70"/>
      <c r="D81" s="71"/>
      <c r="E81" s="247"/>
      <c r="F81" s="247"/>
      <c r="G81" s="69"/>
      <c r="H81" s="69"/>
      <c r="I81" s="69"/>
    </row>
    <row r="82" spans="1:9" x14ac:dyDescent="0.2">
      <c r="C82" s="67"/>
      <c r="D82" s="67"/>
      <c r="F82" s="102"/>
      <c r="I82" s="67"/>
    </row>
    <row r="83" spans="1:9" x14ac:dyDescent="0.2">
      <c r="A83" s="249"/>
      <c r="B83" s="249"/>
      <c r="C83" s="67"/>
      <c r="D83" s="67"/>
      <c r="E83" s="250"/>
      <c r="F83" s="250"/>
      <c r="G83" s="23"/>
      <c r="I83" s="67"/>
    </row>
    <row r="84" spans="1:9" x14ac:dyDescent="0.2">
      <c r="A84" s="249"/>
      <c r="B84" s="249"/>
      <c r="C84" s="67"/>
      <c r="D84" s="67"/>
      <c r="E84" s="248"/>
      <c r="F84" s="250"/>
      <c r="G84" s="23"/>
      <c r="H84" s="23"/>
      <c r="I84" s="68"/>
    </row>
    <row r="85" spans="1:9" x14ac:dyDescent="0.2">
      <c r="A85" s="23"/>
      <c r="C85" s="67"/>
      <c r="D85" s="67"/>
      <c r="E85" s="248"/>
      <c r="F85" s="250"/>
      <c r="G85" s="23"/>
      <c r="H85" s="23"/>
      <c r="I85" s="67"/>
    </row>
    <row r="86" spans="1:9" x14ac:dyDescent="0.2">
      <c r="C86" s="67"/>
      <c r="D86" s="67"/>
      <c r="E86" s="248"/>
      <c r="F86" s="248"/>
      <c r="G86" s="23"/>
      <c r="H86" s="23"/>
      <c r="I86" s="67"/>
    </row>
    <row r="87" spans="1:9" x14ac:dyDescent="0.2">
      <c r="A87" s="249"/>
      <c r="B87" s="249"/>
      <c r="C87" s="67"/>
      <c r="D87" s="67"/>
      <c r="E87" s="248"/>
      <c r="F87" s="248"/>
      <c r="G87" s="23"/>
      <c r="H87" s="23"/>
      <c r="I87" s="67"/>
    </row>
    <row r="88" spans="1:9" x14ac:dyDescent="0.2">
      <c r="C88" s="67"/>
      <c r="D88" s="67"/>
      <c r="E88" s="248"/>
      <c r="F88" s="248"/>
      <c r="G88" s="23"/>
      <c r="H88" s="23"/>
      <c r="I88" s="67"/>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J28" sqref="J28"/>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3" t="s">
        <v>19</v>
      </c>
      <c r="C4" s="134" t="s">
        <v>89</v>
      </c>
      <c r="D4" s="135" t="s">
        <v>90</v>
      </c>
      <c r="E4" s="136" t="s">
        <v>91</v>
      </c>
    </row>
    <row r="5" spans="2:8" x14ac:dyDescent="0.2">
      <c r="B5" s="42" t="s">
        <v>15</v>
      </c>
      <c r="C5" s="14" t="s">
        <v>14</v>
      </c>
      <c r="D5" s="14" t="s">
        <v>21</v>
      </c>
      <c r="E5" s="137" t="s">
        <v>23</v>
      </c>
    </row>
    <row r="6" spans="2:8" x14ac:dyDescent="0.2">
      <c r="B6" s="140" t="s">
        <v>112</v>
      </c>
      <c r="C6" s="85">
        <v>100</v>
      </c>
      <c r="D6" s="109">
        <f>+'E01.002 EFECT RTA'!C32</f>
        <v>0.98399999999999999</v>
      </c>
      <c r="E6" s="138">
        <f>+'E01.002 EFECT RTA'!D32</f>
        <v>0.90290000000000004</v>
      </c>
      <c r="G6" s="98"/>
    </row>
    <row r="7" spans="2:8" x14ac:dyDescent="0.2">
      <c r="B7" s="140" t="s">
        <v>113</v>
      </c>
      <c r="C7" s="85">
        <v>100</v>
      </c>
      <c r="D7" s="109">
        <f>+'E01.002 EFECT RTA'!C33</f>
        <v>0.93640000000000001</v>
      </c>
      <c r="E7" s="138">
        <f>+'E01.002 EFECT RTA'!D33</f>
        <v>0.93640000000000001</v>
      </c>
    </row>
    <row r="8" spans="2:8" x14ac:dyDescent="0.2">
      <c r="B8" s="140" t="s">
        <v>114</v>
      </c>
      <c r="C8" s="85">
        <v>100</v>
      </c>
      <c r="D8" s="109">
        <f>+'E01.002 EFECT RTA'!C34</f>
        <v>0.94610000000000005</v>
      </c>
      <c r="E8" s="138">
        <f>+'E01.002 EFECT RTA'!D34</f>
        <v>0.94610000000000005</v>
      </c>
    </row>
    <row r="9" spans="2:8" x14ac:dyDescent="0.2">
      <c r="B9" s="140" t="s">
        <v>115</v>
      </c>
      <c r="C9" s="85">
        <v>100</v>
      </c>
      <c r="D9" s="109">
        <f>+'E01.002 EFECT RTA'!C35</f>
        <v>0.93259999999999998</v>
      </c>
      <c r="E9" s="138">
        <f>+'E01.002 EFECT RTA'!D35</f>
        <v>0.93259999999999998</v>
      </c>
      <c r="G9" s="99"/>
      <c r="H9" s="96"/>
    </row>
    <row r="10" spans="2:8" x14ac:dyDescent="0.2">
      <c r="B10" s="140" t="s">
        <v>116</v>
      </c>
      <c r="C10" s="85">
        <v>100</v>
      </c>
      <c r="D10" s="109">
        <f>+'E01.002 EFECT RTA'!C36</f>
        <v>0.89500000000000002</v>
      </c>
      <c r="E10" s="138">
        <f>+'E01.002 EFECT RTA'!D36</f>
        <v>0.89500000000000002</v>
      </c>
    </row>
    <row r="11" spans="2:8" x14ac:dyDescent="0.2">
      <c r="B11" s="140" t="s">
        <v>117</v>
      </c>
      <c r="C11" s="85">
        <v>100</v>
      </c>
      <c r="D11" s="109">
        <f>+'E01.002 EFECT RTA'!D38</f>
        <v>0.90780000000000005</v>
      </c>
      <c r="E11" s="138">
        <f>+'E01.002 EFECT RTA'!D38</f>
        <v>0.90780000000000005</v>
      </c>
    </row>
    <row r="12" spans="2:8" x14ac:dyDescent="0.2">
      <c r="B12" s="140" t="s">
        <v>118</v>
      </c>
      <c r="C12" s="85">
        <v>100</v>
      </c>
      <c r="D12" s="109">
        <f>+'E01.002 EFECT RTA'!D39</f>
        <v>0.96250000000000002</v>
      </c>
      <c r="E12" s="138">
        <f>+'E01.002 EFECT RTA'!D39</f>
        <v>0.96250000000000002</v>
      </c>
    </row>
    <row r="13" spans="2:8" x14ac:dyDescent="0.2">
      <c r="B13" s="140" t="s">
        <v>119</v>
      </c>
      <c r="C13" s="85">
        <v>100</v>
      </c>
      <c r="D13" s="109">
        <f>+'E01.002 EFECT RTA'!D40</f>
        <v>0.94450000000000001</v>
      </c>
      <c r="E13" s="138">
        <f>+'E01.002 EFECT RTA'!D40</f>
        <v>0.94450000000000001</v>
      </c>
    </row>
    <row r="14" spans="2:8" x14ac:dyDescent="0.2">
      <c r="B14" s="140" t="s">
        <v>120</v>
      </c>
      <c r="C14" s="85">
        <v>100</v>
      </c>
      <c r="D14" s="109">
        <f>+'E01.002 EFECT RTA'!D41</f>
        <v>0.94679999999999997</v>
      </c>
      <c r="E14" s="138">
        <f>+'E01.002 EFECT RTA'!D41</f>
        <v>0.94679999999999997</v>
      </c>
    </row>
    <row r="15" spans="2:8" x14ac:dyDescent="0.2">
      <c r="B15" s="140" t="s">
        <v>121</v>
      </c>
      <c r="C15" s="85">
        <v>100</v>
      </c>
      <c r="D15" s="109">
        <f>+'E01.002 EFECT RTA'!D42</f>
        <v>0.93779999999999997</v>
      </c>
      <c r="E15" s="138">
        <f>+'E01.002 EFECT RTA'!D42</f>
        <v>0.93779999999999997</v>
      </c>
    </row>
    <row r="16" spans="2:8" x14ac:dyDescent="0.2">
      <c r="B16" s="140" t="s">
        <v>122</v>
      </c>
      <c r="C16" s="85">
        <v>100</v>
      </c>
      <c r="D16" s="109">
        <f>+'E01.002 EFECT RTA'!D43</f>
        <v>0.86909999999999998</v>
      </c>
      <c r="E16" s="138">
        <f>+'E01.002 EFECT RTA'!D43</f>
        <v>0.86909999999999998</v>
      </c>
    </row>
    <row r="17" spans="2:5" ht="13.5" thickBot="1" x14ac:dyDescent="0.25">
      <c r="B17" s="140" t="s">
        <v>123</v>
      </c>
      <c r="C17" s="139">
        <v>100</v>
      </c>
      <c r="D17" s="109">
        <f>+'E01.002 EFECT RTA'!D44</f>
        <v>0.89229999999999998</v>
      </c>
      <c r="E17" s="138">
        <f>+'E01.002 EFECT RTA'!D44</f>
        <v>0.89229999999999998</v>
      </c>
    </row>
    <row r="18" spans="2:5" x14ac:dyDescent="0.2">
      <c r="E18" s="98"/>
    </row>
    <row r="19" spans="2:5" x14ac:dyDescent="0.2">
      <c r="D19" s="132"/>
      <c r="E19" s="98"/>
    </row>
    <row r="20" spans="2:5" x14ac:dyDescent="0.2">
      <c r="D20" s="129"/>
    </row>
    <row r="21" spans="2:5" x14ac:dyDescent="0.2">
      <c r="D21" s="129"/>
    </row>
    <row r="22" spans="2:5" x14ac:dyDescent="0.2">
      <c r="D22" s="102"/>
    </row>
    <row r="23" spans="2:5" x14ac:dyDescent="0.2">
      <c r="D23" s="129"/>
    </row>
    <row r="24" spans="2:5" x14ac:dyDescent="0.2">
      <c r="D24" s="129"/>
    </row>
    <row r="25" spans="2:5" x14ac:dyDescent="0.2">
      <c r="D25" s="130"/>
    </row>
    <row r="26" spans="2:5" x14ac:dyDescent="0.2">
      <c r="D26" s="130"/>
    </row>
    <row r="27" spans="2:5" x14ac:dyDescent="0.2">
      <c r="D27" s="131"/>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L30" sqref="L29:L30"/>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7" customWidth="1"/>
    <col min="21" max="21" width="5.28515625" customWidth="1"/>
  </cols>
  <sheetData>
    <row r="2" spans="2:30" ht="13.5" thickBot="1" x14ac:dyDescent="0.25"/>
    <row r="3" spans="2:30" ht="26.25" customHeight="1" thickBot="1" x14ac:dyDescent="0.25">
      <c r="B3" s="268" t="s">
        <v>124</v>
      </c>
      <c r="C3" s="269"/>
      <c r="D3" s="269"/>
      <c r="E3" s="270"/>
      <c r="O3" s="89"/>
      <c r="P3" s="247"/>
      <c r="Q3" s="247"/>
      <c r="R3" s="247"/>
      <c r="S3" s="247"/>
      <c r="T3" s="247"/>
      <c r="U3" s="247"/>
      <c r="V3" s="89"/>
      <c r="W3" s="89"/>
      <c r="X3" s="89"/>
      <c r="Y3" s="89"/>
      <c r="Z3" s="89"/>
      <c r="AA3" s="89"/>
      <c r="AB3" s="89"/>
      <c r="AC3" s="89"/>
      <c r="AD3" s="89"/>
    </row>
    <row r="4" spans="2:30" x14ac:dyDescent="0.2">
      <c r="B4" s="271" t="s">
        <v>108</v>
      </c>
      <c r="C4" s="272"/>
      <c r="D4" s="272" t="s">
        <v>125</v>
      </c>
      <c r="E4" s="273"/>
      <c r="O4" s="89"/>
      <c r="P4" s="247"/>
      <c r="Q4" s="247"/>
      <c r="R4" s="71"/>
      <c r="S4" s="70"/>
      <c r="T4" s="282"/>
      <c r="U4" s="282"/>
      <c r="V4" s="89"/>
      <c r="W4" s="89"/>
      <c r="X4" s="89"/>
      <c r="Y4" s="89"/>
      <c r="Z4" s="89"/>
      <c r="AA4" s="89"/>
      <c r="AB4" s="89"/>
      <c r="AC4" s="89"/>
      <c r="AD4" s="89"/>
    </row>
    <row r="5" spans="2:30" ht="62.25" customHeight="1" x14ac:dyDescent="0.2">
      <c r="B5" s="274" t="s">
        <v>126</v>
      </c>
      <c r="C5" s="275"/>
      <c r="D5" s="276">
        <v>43</v>
      </c>
      <c r="E5" s="277"/>
      <c r="O5" s="89"/>
      <c r="P5" s="279"/>
      <c r="Q5" s="279"/>
      <c r="R5" s="126"/>
      <c r="S5" s="121"/>
      <c r="T5" s="127"/>
      <c r="U5" s="128"/>
      <c r="V5" s="89"/>
      <c r="W5" s="89"/>
      <c r="X5" s="89"/>
      <c r="Y5" s="89"/>
      <c r="Z5" s="89"/>
      <c r="AA5" s="89"/>
      <c r="AB5" s="89"/>
      <c r="AC5" s="89"/>
      <c r="AD5" s="89"/>
    </row>
    <row r="6" spans="2:30" ht="14.25" x14ac:dyDescent="0.2">
      <c r="B6" s="274" t="s">
        <v>127</v>
      </c>
      <c r="C6" s="275"/>
      <c r="D6" s="276">
        <v>45</v>
      </c>
      <c r="E6" s="277"/>
      <c r="O6" s="89"/>
      <c r="P6" s="279"/>
      <c r="Q6" s="279"/>
      <c r="R6" s="126"/>
      <c r="S6" s="121"/>
      <c r="T6" s="127"/>
      <c r="U6" s="128"/>
      <c r="V6" s="89"/>
      <c r="W6" s="89"/>
      <c r="X6" s="89"/>
      <c r="Y6" s="89"/>
      <c r="Z6" s="89"/>
      <c r="AA6" s="89"/>
      <c r="AB6" s="89"/>
      <c r="AC6" s="89"/>
      <c r="AD6" s="89"/>
    </row>
    <row r="7" spans="2:30" ht="14.25" x14ac:dyDescent="0.2">
      <c r="B7" s="274" t="s">
        <v>128</v>
      </c>
      <c r="C7" s="275"/>
      <c r="D7" s="276">
        <v>35</v>
      </c>
      <c r="E7" s="277"/>
      <c r="O7" s="89"/>
      <c r="P7" s="279"/>
      <c r="Q7" s="279"/>
      <c r="R7" s="126"/>
      <c r="S7" s="121"/>
      <c r="T7" s="127"/>
      <c r="U7" s="128"/>
      <c r="V7" s="89"/>
      <c r="W7" s="89"/>
      <c r="X7" s="89"/>
      <c r="Y7" s="89"/>
      <c r="Z7" s="89"/>
      <c r="AA7" s="89"/>
      <c r="AB7" s="89"/>
      <c r="AC7" s="89"/>
      <c r="AD7" s="89"/>
    </row>
    <row r="8" spans="2:30" ht="14.25" x14ac:dyDescent="0.2">
      <c r="B8" s="274" t="s">
        <v>129</v>
      </c>
      <c r="C8" s="275"/>
      <c r="D8" s="276">
        <v>42</v>
      </c>
      <c r="E8" s="277"/>
      <c r="O8" s="89"/>
      <c r="P8" s="279"/>
      <c r="Q8" s="279"/>
      <c r="R8" s="126"/>
      <c r="S8" s="121"/>
      <c r="T8" s="127"/>
      <c r="U8" s="128"/>
      <c r="V8" s="89"/>
      <c r="W8" s="89"/>
      <c r="X8" s="89"/>
      <c r="Y8" s="89"/>
      <c r="Z8" s="89"/>
      <c r="AA8" s="89"/>
      <c r="AB8" s="89"/>
      <c r="AC8" s="89"/>
      <c r="AD8" s="89"/>
    </row>
    <row r="9" spans="2:30" ht="37.5" customHeight="1" x14ac:dyDescent="0.2">
      <c r="B9" s="274" t="s">
        <v>130</v>
      </c>
      <c r="C9" s="275"/>
      <c r="D9" s="276">
        <v>45</v>
      </c>
      <c r="E9" s="277"/>
      <c r="O9" s="89"/>
      <c r="P9" s="279"/>
      <c r="Q9" s="279"/>
      <c r="R9" s="126"/>
      <c r="S9" s="121"/>
      <c r="T9" s="281"/>
      <c r="U9" s="278"/>
      <c r="V9" s="89"/>
      <c r="W9" s="89"/>
      <c r="X9" s="89"/>
      <c r="Y9" s="89"/>
      <c r="Z9" s="89"/>
      <c r="AA9" s="89"/>
      <c r="AB9" s="89"/>
      <c r="AC9" s="89"/>
      <c r="AD9" s="89"/>
    </row>
    <row r="10" spans="2:30" ht="14.25" x14ac:dyDescent="0.2">
      <c r="B10" s="285" t="s">
        <v>131</v>
      </c>
      <c r="C10" s="286"/>
      <c r="D10" s="276">
        <v>49</v>
      </c>
      <c r="E10" s="277"/>
      <c r="O10" s="89"/>
      <c r="P10" s="279"/>
      <c r="Q10" s="279"/>
      <c r="R10" s="126"/>
      <c r="S10" s="121"/>
      <c r="T10" s="281"/>
      <c r="U10" s="278"/>
      <c r="V10" s="89"/>
      <c r="W10" s="89"/>
      <c r="X10" s="89"/>
      <c r="Y10" s="89"/>
      <c r="Z10" s="89"/>
      <c r="AA10" s="89"/>
      <c r="AB10" s="89"/>
      <c r="AC10" s="89"/>
      <c r="AD10" s="89"/>
    </row>
    <row r="11" spans="2:30" ht="36" customHeight="1" x14ac:dyDescent="0.2">
      <c r="B11" s="285" t="s">
        <v>109</v>
      </c>
      <c r="C11" s="286"/>
      <c r="D11" s="276">
        <v>39</v>
      </c>
      <c r="E11" s="277"/>
      <c r="O11" s="89"/>
      <c r="P11" s="279"/>
      <c r="Q11" s="279"/>
      <c r="R11" s="126"/>
      <c r="S11" s="121"/>
      <c r="T11" s="281"/>
      <c r="U11" s="278"/>
      <c r="V11" s="89"/>
      <c r="W11" s="89"/>
      <c r="X11" s="89"/>
      <c r="Y11" s="89"/>
      <c r="Z11" s="89"/>
      <c r="AA11" s="89"/>
      <c r="AB11" s="89"/>
      <c r="AC11" s="89"/>
      <c r="AD11" s="89"/>
    </row>
    <row r="12" spans="2:30" ht="27" customHeight="1" x14ac:dyDescent="0.2">
      <c r="B12" s="285" t="s">
        <v>110</v>
      </c>
      <c r="C12" s="286"/>
      <c r="D12" s="276">
        <v>40</v>
      </c>
      <c r="E12" s="277"/>
      <c r="O12" s="89"/>
      <c r="P12" s="279"/>
      <c r="Q12" s="279"/>
      <c r="R12" s="126"/>
      <c r="S12" s="121"/>
      <c r="T12" s="281"/>
      <c r="U12" s="278"/>
      <c r="V12" s="89"/>
      <c r="W12" s="89"/>
      <c r="X12" s="89"/>
      <c r="Y12" s="89"/>
      <c r="Z12" s="89"/>
      <c r="AA12" s="89"/>
      <c r="AB12" s="89"/>
      <c r="AC12" s="89"/>
      <c r="AD12" s="89"/>
    </row>
    <row r="13" spans="2:30" ht="12.75" customHeight="1" x14ac:dyDescent="0.2">
      <c r="B13" s="285" t="s">
        <v>111</v>
      </c>
      <c r="C13" s="286"/>
      <c r="D13" s="283">
        <v>38</v>
      </c>
      <c r="E13" s="284"/>
      <c r="O13" s="89"/>
      <c r="P13" s="279"/>
      <c r="Q13" s="279"/>
      <c r="R13" s="126"/>
      <c r="S13" s="121"/>
      <c r="T13" s="278"/>
      <c r="U13" s="278"/>
      <c r="V13" s="89"/>
      <c r="W13" s="89"/>
      <c r="X13" s="89"/>
      <c r="Y13" s="89"/>
      <c r="Z13" s="89"/>
      <c r="AA13" s="89"/>
      <c r="AB13" s="89"/>
      <c r="AC13" s="89"/>
      <c r="AD13" s="89"/>
    </row>
    <row r="14" spans="2:30" ht="12.75" customHeight="1" x14ac:dyDescent="0.2">
      <c r="B14" s="274" t="s">
        <v>132</v>
      </c>
      <c r="C14" s="275"/>
      <c r="D14" s="283">
        <v>43</v>
      </c>
      <c r="E14" s="284"/>
      <c r="O14" s="89"/>
      <c r="P14" s="279"/>
      <c r="Q14" s="279"/>
      <c r="R14" s="126"/>
      <c r="S14" s="121"/>
      <c r="T14" s="278"/>
      <c r="U14" s="278"/>
      <c r="V14" s="89"/>
      <c r="W14" s="89"/>
      <c r="X14" s="89"/>
      <c r="Y14" s="89"/>
      <c r="Z14" s="89"/>
      <c r="AA14" s="89"/>
      <c r="AB14" s="89"/>
      <c r="AC14" s="89"/>
      <c r="AD14" s="89"/>
    </row>
    <row r="15" spans="2:30" ht="14.25" x14ac:dyDescent="0.2">
      <c r="B15" s="285" t="s">
        <v>133</v>
      </c>
      <c r="C15" s="286"/>
      <c r="D15" s="287">
        <v>53</v>
      </c>
      <c r="E15" s="284"/>
      <c r="O15" s="89"/>
      <c r="P15" s="279"/>
      <c r="Q15" s="279"/>
      <c r="R15" s="126"/>
      <c r="S15" s="121"/>
      <c r="T15" s="278"/>
      <c r="U15" s="278"/>
      <c r="V15" s="89"/>
      <c r="W15" s="89"/>
      <c r="X15" s="89"/>
      <c r="Y15" s="89"/>
      <c r="Z15" s="89"/>
      <c r="AA15" s="89"/>
      <c r="AB15" s="89"/>
      <c r="AC15" s="89"/>
      <c r="AD15" s="89"/>
    </row>
    <row r="16" spans="2:30" ht="15" thickBot="1" x14ac:dyDescent="0.25">
      <c r="B16" s="288" t="s">
        <v>134</v>
      </c>
      <c r="C16" s="289"/>
      <c r="D16" s="290">
        <v>44</v>
      </c>
      <c r="E16" s="291"/>
      <c r="O16" s="89"/>
      <c r="P16" s="279"/>
      <c r="Q16" s="279"/>
      <c r="R16" s="126"/>
      <c r="S16" s="121"/>
      <c r="T16" s="280"/>
      <c r="U16" s="280"/>
      <c r="V16" s="89"/>
      <c r="W16" s="89"/>
      <c r="X16" s="89"/>
      <c r="Y16" s="89"/>
      <c r="Z16" s="89"/>
      <c r="AA16" s="89"/>
      <c r="AB16" s="89"/>
      <c r="AC16" s="89"/>
      <c r="AD16" s="89"/>
    </row>
    <row r="19" spans="15:20" x14ac:dyDescent="0.2">
      <c r="O19" s="117"/>
      <c r="P19" s="117"/>
      <c r="Q19" s="117"/>
      <c r="R19" s="116"/>
    </row>
    <row r="20" spans="15:20" x14ac:dyDescent="0.2">
      <c r="O20" s="117"/>
      <c r="P20" s="265"/>
      <c r="Q20" s="265"/>
      <c r="R20" s="116"/>
      <c r="S20" s="266"/>
      <c r="T20" s="267"/>
    </row>
    <row r="21" spans="15:20" x14ac:dyDescent="0.2">
      <c r="O21" s="117"/>
      <c r="P21" s="265"/>
      <c r="Q21" s="265"/>
      <c r="R21" s="116"/>
      <c r="S21" s="266"/>
      <c r="T21" s="267"/>
    </row>
    <row r="22" spans="15:20" x14ac:dyDescent="0.2">
      <c r="O22" s="117"/>
      <c r="P22" s="265"/>
      <c r="Q22" s="265"/>
      <c r="R22" s="116"/>
      <c r="S22" s="266"/>
      <c r="T22" s="267"/>
    </row>
    <row r="23" spans="15:20" x14ac:dyDescent="0.2">
      <c r="O23" s="117"/>
      <c r="P23" s="265"/>
      <c r="Q23" s="265"/>
      <c r="R23" s="116"/>
      <c r="S23" s="266"/>
      <c r="T23" s="267"/>
    </row>
    <row r="24" spans="15:20" x14ac:dyDescent="0.2">
      <c r="O24" s="117"/>
      <c r="P24" s="265"/>
      <c r="Q24" s="265"/>
      <c r="R24" s="116"/>
      <c r="S24" s="266"/>
      <c r="T24" s="267"/>
    </row>
    <row r="25" spans="15:20" x14ac:dyDescent="0.2">
      <c r="O25" s="117"/>
      <c r="P25" s="265"/>
      <c r="Q25" s="265"/>
      <c r="R25" s="116"/>
      <c r="S25" s="266"/>
      <c r="T25" s="267"/>
    </row>
    <row r="26" spans="15:20" x14ac:dyDescent="0.2">
      <c r="O26" s="117"/>
      <c r="P26" s="265"/>
      <c r="Q26" s="265"/>
      <c r="R26" s="116"/>
      <c r="S26" s="266"/>
      <c r="T26" s="267"/>
    </row>
    <row r="27" spans="15:20" x14ac:dyDescent="0.2">
      <c r="O27" s="117"/>
      <c r="P27" s="117"/>
      <c r="Q27" s="117"/>
      <c r="R27" s="116"/>
    </row>
    <row r="28" spans="15:20" x14ac:dyDescent="0.2">
      <c r="O28" s="117"/>
      <c r="P28" s="117"/>
      <c r="Q28" s="117"/>
      <c r="R28" s="116"/>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34" zoomScaleSheetLayoutView="100" workbookViewId="0">
      <selection activeCell="M11" sqref="M1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296"/>
      <c r="B1" s="297"/>
      <c r="C1" s="297"/>
      <c r="D1" s="297"/>
      <c r="E1" s="297"/>
      <c r="F1" s="297"/>
      <c r="G1" s="297"/>
      <c r="H1" s="297"/>
      <c r="I1" s="297"/>
      <c r="J1" s="297"/>
      <c r="K1" s="2"/>
      <c r="L1" s="2"/>
      <c r="M1" s="2"/>
    </row>
    <row r="2" spans="1:18" ht="12.75" customHeight="1" x14ac:dyDescent="0.2">
      <c r="A2" s="324" t="s">
        <v>72</v>
      </c>
      <c r="B2" s="325"/>
      <c r="C2" s="325"/>
      <c r="D2" s="326"/>
      <c r="E2" s="226" t="s">
        <v>53</v>
      </c>
      <c r="F2" s="227"/>
      <c r="G2" s="227"/>
      <c r="H2" s="228"/>
      <c r="I2" s="20" t="s">
        <v>35</v>
      </c>
      <c r="J2" s="24" t="s">
        <v>54</v>
      </c>
    </row>
    <row r="3" spans="1:18" ht="12.75" customHeight="1" x14ac:dyDescent="0.2">
      <c r="A3" s="327"/>
      <c r="B3" s="319"/>
      <c r="C3" s="319"/>
      <c r="D3" s="320"/>
      <c r="E3" s="229"/>
      <c r="F3" s="230"/>
      <c r="G3" s="230"/>
      <c r="H3" s="231"/>
      <c r="I3" s="21" t="s">
        <v>36</v>
      </c>
      <c r="J3" s="25" t="s">
        <v>50</v>
      </c>
    </row>
    <row r="4" spans="1:18" ht="12.75" customHeight="1" x14ac:dyDescent="0.2">
      <c r="A4" s="327"/>
      <c r="B4" s="319"/>
      <c r="C4" s="319"/>
      <c r="D4" s="320"/>
      <c r="E4" s="229"/>
      <c r="F4" s="230"/>
      <c r="G4" s="230"/>
      <c r="H4" s="231"/>
      <c r="I4" s="21" t="s">
        <v>37</v>
      </c>
      <c r="J4" s="46" t="s">
        <v>76</v>
      </c>
    </row>
    <row r="5" spans="1:18" ht="15" customHeight="1" x14ac:dyDescent="0.2">
      <c r="A5" s="328"/>
      <c r="B5" s="318"/>
      <c r="C5" s="318"/>
      <c r="D5" s="315"/>
      <c r="E5" s="229"/>
      <c r="F5" s="230"/>
      <c r="G5" s="230"/>
      <c r="H5" s="231"/>
      <c r="I5" s="22" t="s">
        <v>38</v>
      </c>
      <c r="J5" s="47">
        <v>42440</v>
      </c>
    </row>
    <row r="6" spans="1:18" x14ac:dyDescent="0.2">
      <c r="A6" s="259" t="s">
        <v>13</v>
      </c>
      <c r="B6" s="260"/>
      <c r="C6" s="260"/>
      <c r="D6" s="260"/>
      <c r="E6" s="260"/>
      <c r="F6" s="260"/>
      <c r="G6" s="260"/>
      <c r="H6" s="260"/>
      <c r="I6" s="260"/>
      <c r="J6" s="192"/>
    </row>
    <row r="7" spans="1:18" ht="25.5" x14ac:dyDescent="0.2">
      <c r="A7" s="193" t="s">
        <v>0</v>
      </c>
      <c r="B7" s="195" t="s">
        <v>54</v>
      </c>
      <c r="C7" s="196"/>
      <c r="D7" s="197"/>
      <c r="E7" s="201" t="s">
        <v>1</v>
      </c>
      <c r="F7" s="203" t="s">
        <v>55</v>
      </c>
      <c r="G7" s="204"/>
      <c r="H7" s="205"/>
      <c r="I7" s="10" t="s">
        <v>2</v>
      </c>
      <c r="J7" s="11" t="s">
        <v>17</v>
      </c>
    </row>
    <row r="8" spans="1:18" ht="25.5" x14ac:dyDescent="0.2">
      <c r="A8" s="194"/>
      <c r="B8" s="198"/>
      <c r="C8" s="199"/>
      <c r="D8" s="200"/>
      <c r="E8" s="202"/>
      <c r="F8" s="206"/>
      <c r="G8" s="207"/>
      <c r="H8" s="208"/>
      <c r="I8" s="12" t="s">
        <v>20</v>
      </c>
      <c r="J8" s="13" t="s">
        <v>18</v>
      </c>
    </row>
    <row r="9" spans="1:18" x14ac:dyDescent="0.2">
      <c r="A9" s="209"/>
      <c r="B9" s="210"/>
      <c r="C9" s="210"/>
      <c r="D9" s="210"/>
      <c r="E9" s="210"/>
      <c r="F9" s="210"/>
      <c r="G9" s="210"/>
      <c r="H9" s="210"/>
      <c r="I9" s="210"/>
      <c r="J9" s="211"/>
    </row>
    <row r="10" spans="1:18" ht="66.75" customHeight="1" x14ac:dyDescent="0.2">
      <c r="A10" s="4" t="s">
        <v>3</v>
      </c>
      <c r="B10" s="292" t="s">
        <v>56</v>
      </c>
      <c r="C10" s="293"/>
      <c r="D10" s="293"/>
      <c r="E10" s="293"/>
      <c r="F10" s="294"/>
      <c r="G10" s="37" t="s">
        <v>4</v>
      </c>
      <c r="H10" s="292" t="s">
        <v>57</v>
      </c>
      <c r="I10" s="293"/>
      <c r="J10" s="295"/>
    </row>
    <row r="11" spans="1:18" ht="78.75" customHeight="1" x14ac:dyDescent="0.2">
      <c r="A11" s="4" t="s">
        <v>5</v>
      </c>
      <c r="B11" s="292" t="s">
        <v>44</v>
      </c>
      <c r="C11" s="293"/>
      <c r="D11" s="293"/>
      <c r="E11" s="293"/>
      <c r="F11" s="294"/>
      <c r="G11" s="37" t="s">
        <v>6</v>
      </c>
      <c r="H11" s="292" t="s">
        <v>58</v>
      </c>
      <c r="I11" s="293"/>
      <c r="J11" s="295"/>
    </row>
    <row r="12" spans="1:18" ht="92.25" customHeight="1" x14ac:dyDescent="0.2">
      <c r="A12" s="4" t="s">
        <v>7</v>
      </c>
      <c r="B12" s="292" t="s">
        <v>59</v>
      </c>
      <c r="C12" s="293"/>
      <c r="D12" s="293"/>
      <c r="E12" s="293"/>
      <c r="F12" s="294"/>
      <c r="G12" s="37" t="s">
        <v>8</v>
      </c>
      <c r="H12" s="292" t="s">
        <v>60</v>
      </c>
      <c r="I12" s="293"/>
      <c r="J12" s="295"/>
    </row>
    <row r="13" spans="1:18" ht="38.25" x14ac:dyDescent="0.2">
      <c r="A13" s="4" t="s">
        <v>9</v>
      </c>
      <c r="B13" s="292" t="s">
        <v>61</v>
      </c>
      <c r="C13" s="293"/>
      <c r="D13" s="293"/>
      <c r="E13" s="293"/>
      <c r="F13" s="294"/>
      <c r="G13" s="37" t="s">
        <v>10</v>
      </c>
      <c r="H13" s="292" t="s">
        <v>62</v>
      </c>
      <c r="I13" s="293"/>
      <c r="J13" s="295"/>
    </row>
    <row r="14" spans="1:18" ht="38.25" customHeight="1" x14ac:dyDescent="0.2">
      <c r="A14" s="4" t="s">
        <v>11</v>
      </c>
      <c r="B14" s="217" t="s">
        <v>33</v>
      </c>
      <c r="C14" s="298"/>
      <c r="D14" s="298"/>
      <c r="E14" s="298"/>
      <c r="F14" s="299"/>
      <c r="G14" s="37" t="s">
        <v>12</v>
      </c>
      <c r="H14" s="237" t="s">
        <v>73</v>
      </c>
      <c r="I14" s="237"/>
      <c r="J14" s="300"/>
    </row>
    <row r="15" spans="1:18" ht="26.25" thickBot="1" x14ac:dyDescent="0.25">
      <c r="A15" s="28" t="s">
        <v>29</v>
      </c>
      <c r="B15" s="301">
        <v>1</v>
      </c>
      <c r="C15" s="302"/>
      <c r="D15" s="303"/>
      <c r="E15" s="29" t="s">
        <v>14</v>
      </c>
      <c r="F15" s="49">
        <v>1</v>
      </c>
      <c r="G15" s="29" t="s">
        <v>19</v>
      </c>
      <c r="H15" s="304"/>
      <c r="I15" s="305"/>
      <c r="J15" s="306"/>
      <c r="P15" s="3"/>
      <c r="Q15" s="3"/>
      <c r="R15" s="3"/>
    </row>
    <row r="16" spans="1:18" ht="13.5" thickBot="1" x14ac:dyDescent="0.25">
      <c r="A16" s="238"/>
      <c r="B16" s="239"/>
      <c r="C16" s="239"/>
      <c r="D16" s="239"/>
      <c r="E16" s="239"/>
      <c r="F16" s="239"/>
      <c r="G16" s="239"/>
      <c r="H16" s="239"/>
      <c r="I16" s="239"/>
      <c r="J16" s="240"/>
    </row>
    <row r="17" spans="1:10" ht="13.5" thickBot="1" x14ac:dyDescent="0.25">
      <c r="A17" s="309"/>
      <c r="B17" s="310"/>
      <c r="C17" s="310"/>
      <c r="D17" s="310"/>
      <c r="E17" s="310"/>
      <c r="F17" s="310"/>
      <c r="G17" s="310"/>
      <c r="H17" s="310"/>
      <c r="I17" s="310"/>
      <c r="J17" s="311"/>
    </row>
    <row r="18" spans="1:10" ht="12.75" customHeight="1" x14ac:dyDescent="0.2">
      <c r="A18" s="222"/>
      <c r="B18" s="224" t="s">
        <v>72</v>
      </c>
      <c r="C18" s="224"/>
      <c r="D18" s="224"/>
      <c r="E18" s="226" t="s">
        <v>53</v>
      </c>
      <c r="F18" s="227"/>
      <c r="G18" s="227"/>
      <c r="H18" s="228"/>
      <c r="I18" s="20" t="s">
        <v>35</v>
      </c>
      <c r="J18" s="24" t="s">
        <v>54</v>
      </c>
    </row>
    <row r="19" spans="1:10" ht="12.75" customHeight="1" x14ac:dyDescent="0.2">
      <c r="A19" s="223"/>
      <c r="B19" s="225"/>
      <c r="C19" s="225"/>
      <c r="D19" s="225"/>
      <c r="E19" s="229"/>
      <c r="F19" s="230"/>
      <c r="G19" s="230"/>
      <c r="H19" s="231"/>
      <c r="I19" s="21" t="s">
        <v>36</v>
      </c>
      <c r="J19" s="25" t="s">
        <v>51</v>
      </c>
    </row>
    <row r="20" spans="1:10" ht="12.75" customHeight="1" x14ac:dyDescent="0.2">
      <c r="A20" s="223"/>
      <c r="B20" s="225"/>
      <c r="C20" s="225"/>
      <c r="D20" s="225"/>
      <c r="E20" s="229"/>
      <c r="F20" s="230"/>
      <c r="G20" s="230"/>
      <c r="H20" s="231"/>
      <c r="I20" s="21" t="s">
        <v>37</v>
      </c>
      <c r="J20" s="46" t="s">
        <v>67</v>
      </c>
    </row>
    <row r="21" spans="1:10" ht="25.5" customHeight="1" x14ac:dyDescent="0.2">
      <c r="A21" s="223"/>
      <c r="B21" s="225"/>
      <c r="C21" s="225"/>
      <c r="D21" s="225"/>
      <c r="E21" s="229"/>
      <c r="F21" s="230"/>
      <c r="G21" s="230"/>
      <c r="H21" s="231"/>
      <c r="I21" s="22" t="s">
        <v>38</v>
      </c>
      <c r="J21" s="47">
        <v>41229</v>
      </c>
    </row>
    <row r="22" spans="1:10" ht="13.5" thickBot="1" x14ac:dyDescent="0.25">
      <c r="A22" s="312" t="s">
        <v>39</v>
      </c>
      <c r="B22" s="313"/>
      <c r="C22" s="313"/>
      <c r="D22" s="313"/>
      <c r="E22" s="313"/>
      <c r="F22" s="313"/>
      <c r="G22" s="313"/>
      <c r="H22" s="313"/>
      <c r="I22" s="313"/>
      <c r="J22" s="314"/>
    </row>
    <row r="23" spans="1:10" ht="25.5" x14ac:dyDescent="0.2">
      <c r="A23" s="36" t="s">
        <v>15</v>
      </c>
      <c r="B23" s="86" t="s">
        <v>14</v>
      </c>
      <c r="C23" s="86" t="s">
        <v>21</v>
      </c>
      <c r="D23" s="73" t="s">
        <v>23</v>
      </c>
      <c r="E23" s="73" t="s">
        <v>24</v>
      </c>
      <c r="F23" s="212" t="s">
        <v>25</v>
      </c>
      <c r="G23" s="213"/>
      <c r="H23" s="73" t="s">
        <v>26</v>
      </c>
      <c r="I23" s="73" t="s">
        <v>16</v>
      </c>
      <c r="J23" s="87" t="s">
        <v>27</v>
      </c>
    </row>
    <row r="24" spans="1:10" s="7" customFormat="1" ht="201" customHeight="1" thickBot="1" x14ac:dyDescent="0.25">
      <c r="A24" s="81">
        <v>44378</v>
      </c>
      <c r="B24" s="40">
        <f>+F15</f>
        <v>1</v>
      </c>
      <c r="C24" s="40">
        <v>2105</v>
      </c>
      <c r="D24" s="41">
        <v>1</v>
      </c>
      <c r="E24" s="83" t="s">
        <v>154</v>
      </c>
      <c r="F24" s="307" t="s">
        <v>140</v>
      </c>
      <c r="G24" s="308"/>
      <c r="H24" s="38" t="s">
        <v>74</v>
      </c>
      <c r="I24" s="39">
        <v>44926</v>
      </c>
      <c r="J24" s="38" t="s">
        <v>165</v>
      </c>
    </row>
    <row r="29" spans="1:10" x14ac:dyDescent="0.2">
      <c r="I29" s="23"/>
    </row>
    <row r="53" spans="2:2" x14ac:dyDescent="0.2">
      <c r="B53" s="23"/>
    </row>
    <row r="54" spans="2:2" x14ac:dyDescent="0.2">
      <c r="B54" s="23"/>
    </row>
    <row r="55" spans="2:2" x14ac:dyDescent="0.2">
      <c r="B55" s="23"/>
    </row>
  </sheetData>
  <mergeCells count="29">
    <mergeCell ref="A2:D5"/>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E2:H5"/>
    <mergeCell ref="A6:J6"/>
    <mergeCell ref="A7:A8"/>
    <mergeCell ref="B7:D8"/>
    <mergeCell ref="E7:E8"/>
    <mergeCell ref="F7:H8"/>
    <mergeCell ref="A9:J9"/>
    <mergeCell ref="B10:F10"/>
    <mergeCell ref="H10:J10"/>
    <mergeCell ref="B11:F11"/>
    <mergeCell ref="H11:J11"/>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A_CIUDADANO_MELVI</cp:lastModifiedBy>
  <cp:lastPrinted>2023-04-21T13:21:16Z</cp:lastPrinted>
  <dcterms:created xsi:type="dcterms:W3CDTF">2005-02-23T21:45:27Z</dcterms:created>
  <dcterms:modified xsi:type="dcterms:W3CDTF">2023-05-25T20:50:27Z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