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codeName="ThisWorkbook" defaultThemeVersion="124226"/>
  <mc:AlternateContent xmlns:mc="http://schemas.openxmlformats.org/markup-compatibility/2006">
    <mc:Choice Requires="x15">
      <x15ac:absPath xmlns:x15ac="http://schemas.microsoft.com/office/spreadsheetml/2010/11/ac" url="E:\ATENCION AL CIUDADANO\COPIA DE SEGURIDAD ATENCION AL CIUDADANO MELVY\INDICADORES\INDICADORES ATENCION AL CIUDADANO\INDICADORES 2023\"/>
    </mc:Choice>
  </mc:AlternateContent>
  <xr:revisionPtr revIDLastSave="0" documentId="13_ncr:1_{24781CE0-0439-45A5-B4CC-B40D82477A57}" xr6:coauthVersionLast="47" xr6:coauthVersionMax="47" xr10:uidLastSave="{00000000-0000-0000-0000-000000000000}"/>
  <bookViews>
    <workbookView xWindow="-120" yWindow="-120" windowWidth="29040" windowHeight="15840" activeTab="5" xr2:uid="{00000000-000D-0000-FFFF-FFFF00000000}"/>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81029"/>
</workbook>
</file>

<file path=xl/calcChain.xml><?xml version="1.0" encoding="utf-8"?>
<calcChain xmlns="http://schemas.openxmlformats.org/spreadsheetml/2006/main">
  <c r="D31" i="10" l="1"/>
  <c r="I33" i="11" l="1"/>
  <c r="D5" i="29"/>
  <c r="D30" i="10"/>
  <c r="E16" i="29"/>
  <c r="E15" i="29"/>
  <c r="E14" i="29"/>
  <c r="E13" i="29"/>
  <c r="E8" i="29" l="1"/>
  <c r="E17" i="30" l="1"/>
  <c r="D17" i="30"/>
  <c r="E16" i="30"/>
  <c r="D16" i="30"/>
  <c r="E15" i="30"/>
  <c r="D15" i="30"/>
  <c r="D16" i="29"/>
  <c r="D15" i="29"/>
  <c r="D14" i="29"/>
  <c r="D13" i="29" l="1"/>
  <c r="E14" i="30"/>
  <c r="D14" i="30"/>
  <c r="E13" i="30" l="1"/>
  <c r="D13" i="30"/>
  <c r="D12" i="29"/>
  <c r="E12" i="29"/>
  <c r="D12" i="30" l="1"/>
  <c r="E12" i="30"/>
  <c r="E11" i="30"/>
  <c r="D11" i="30"/>
  <c r="D11" i="29"/>
  <c r="E11" i="29"/>
  <c r="E10" i="29" l="1"/>
  <c r="E9" i="29"/>
  <c r="E7" i="29" l="1"/>
  <c r="D10" i="29"/>
  <c r="D9" i="29"/>
  <c r="D8" i="29"/>
  <c r="D7" i="29"/>
  <c r="D10" i="30"/>
  <c r="D9" i="30"/>
  <c r="D8" i="30"/>
  <c r="D7" i="30"/>
  <c r="E10" i="30"/>
  <c r="E8" i="30"/>
  <c r="E9" i="30"/>
  <c r="E7" i="30" l="1"/>
  <c r="E6" i="29"/>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6" authorId="0" shapeId="0" xr:uid="{00000000-0006-0000-00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xr:uid="{00000000-0006-0000-00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xr:uid="{00000000-0006-0000-00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xr:uid="{00000000-0006-0000-00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xr:uid="{00000000-0006-0000-00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xr:uid="{00000000-0006-0000-00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xr:uid="{00000000-0006-0000-00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xr:uid="{00000000-0006-0000-00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xr:uid="{00000000-0006-0000-00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xr:uid="{00000000-0006-0000-00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xr:uid="{00000000-0006-0000-00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xr:uid="{00000000-0006-0000-00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xr:uid="{00000000-0006-0000-00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xr:uid="{00000000-0006-0000-00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xr:uid="{00000000-0006-0000-0000-00000F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xr:uid="{00000000-0006-0000-0000-000010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xr:uid="{00000000-0006-0000-0000-000011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xr:uid="{00000000-0006-0000-0000-000012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xr:uid="{00000000-0006-0000-0000-000013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000-000014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000-00001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000-00001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000-00001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000-00001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000-00001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000-00001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000-00001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000-00001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000-00001D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000-00001E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E397CDB6-1ABC-4820-A4A9-D412831224DB}">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9F088BB1-1124-4441-9E6E-BAA44E818016}">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00000000-0006-0000-0000-000021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00000000-0006-0000-0000-000022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00000000-0006-0000-0000-000023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00000000-0006-0000-0000-000024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00000000-0006-0000-0000-00002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00000000-0006-0000-0000-00002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00000000-0006-0000-0000-00002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00000000-0006-0000-0000-00002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00000000-0006-0000-0000-00002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00000000-0006-0000-0000-00002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000-00002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000-00002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xr:uid="{00000000-0006-0000-0000-00002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xr:uid="{BDCBF37A-C281-44BF-8D65-8AD52148B519}">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xr:uid="{01124B4C-4777-42D9-AF57-FED16119E18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xr:uid="{1A7C4C99-582D-49C0-BE92-9963071DBA5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8" authorId="0" shapeId="0" xr:uid="{00000000-0006-0000-02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xr:uid="{00000000-0006-0000-02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xr:uid="{00000000-0006-0000-02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xr:uid="{00000000-0006-0000-02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xr:uid="{00000000-0006-0000-02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xr:uid="{00000000-0006-0000-02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xr:uid="{00000000-0006-0000-02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xr:uid="{00000000-0006-0000-02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xr:uid="{00000000-0006-0000-02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xr:uid="{00000000-0006-0000-02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xr:uid="{00000000-0006-0000-02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xr:uid="{00000000-0006-0000-02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xr:uid="{00000000-0006-0000-02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xr:uid="{00000000-0006-0000-02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xr:uid="{00000000-0006-0000-02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xr:uid="{00000000-0006-0000-0200-00001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200-00001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200-000012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200-000013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200-000014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200-000015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200-00001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200-00001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200-00001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200-00001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200-00001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200-00001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00000000-0006-0000-0200-00001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00000000-0006-0000-0200-00001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00000000-0006-0000-0200-00001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00000000-0006-0000-0200-00001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280A63F9-073A-404F-8C6A-6DD06DF0DC9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BC58097E-2B24-4B72-89CD-49D1CBB0901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00000000-0006-0000-0200-000022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00000000-0006-0000-0200-000023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00000000-0006-0000-0200-000024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00000000-0006-0000-0200-000025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00000000-0006-0000-0200-00002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00000000-0006-0000-0200-00002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200-00002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200-00002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xr:uid="{00000000-0006-0000-0200-00002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xr:uid="{00000000-0006-0000-0200-00002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xr:uid="{00000000-0006-0000-0200-00002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xr:uid="{00000000-0006-0000-0200-00002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xr:uid="{00000000-0006-0000-0200-00002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xr:uid="{00000000-0006-0000-0200-00002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xr:uid="{00000000-0006-0000-0200-00003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xr:uid="{00000000-0006-0000-0200-00003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xr:uid="{29E3429A-2E82-4676-ABC1-F746E8F41A6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xr:uid="{647B7AA1-E850-47A9-8373-9F23E6C3A6B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xr:uid="{3E1F952A-738B-4465-8488-E2271801DE38}">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xr:uid="{D5AD3DB1-7726-4F33-8788-F237CAEE6998}">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xr:uid="{5737C685-940C-4A2B-B8F6-F8082872101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xr:uid="{4F05F9AA-12F0-4571-A4F1-C6A8036CD607}">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C4" authorId="0" shapeId="0" xr:uid="{00000000-0006-0000-0300-000001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S11" authorId="0" shapeId="0" xr:uid="{00000000-0006-0000-0400-00000100000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7" authorId="0" shapeId="0" xr:uid="{00000000-0006-0000-05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xr:uid="{00000000-0006-0000-05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xr:uid="{00000000-0006-0000-05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xr:uid="{00000000-0006-0000-05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xr:uid="{00000000-0006-0000-05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xr:uid="{00000000-0006-0000-05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xr:uid="{00000000-0006-0000-05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xr:uid="{00000000-0006-0000-05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xr:uid="{00000000-0006-0000-05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xr:uid="{00000000-0006-0000-05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xr:uid="{00000000-0006-0000-05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xr:uid="{00000000-0006-0000-05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xr:uid="{00000000-0006-0000-05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xr:uid="{00000000-0006-0000-05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xr:uid="{00000000-0006-0000-05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<sst xmlns="http://schemas.openxmlformats.org/spreadsheetml/2006/main" count="322" uniqueCount="146">
  <si>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</si>
  <si>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</si>
  <si>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</si>
  <si>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</si>
  <si>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</si>
  <si>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</si>
  <si>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</si>
  <si>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</si>
  <si>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</si>
  <si>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</si>
  <si>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</si>
  <si>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</si>
  <si>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</si>
  <si>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</si>
  <si>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</si>
  <si>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</si>
  <si>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</si>
  <si>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</si>
  <si>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</si>
  <si>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</si>
  <si>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</si>
  <si>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</si>
  <si>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</si>
  <si>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</si>
  <si>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</si>
  <si>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</si>
  <si>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</si>
  <si>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</si>
  <si>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</si>
  <si>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</si>
  <si>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</si>
  <si>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</si>
  <si>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</si>
  <si>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</si>
  <si>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</si>
  <si>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</si>
  <si>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</si>
  <si>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</si>
  <si>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</si>
  <si>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</si>
  <si>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</si>
  <si>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</si>
  <si>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</si>
  <si>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</si>
  <si>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</si>
  <si>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</si>
  <si>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</si>
  <si>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</si>
  <si>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</si>
  <si>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</si>
  <si>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</si>
  <si>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</si>
  <si>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</si>
  <si>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</si>
  <si>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</si>
  <si>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</si>
  <si>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</si>
  <si>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</si>
  <si>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</si>
  <si>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</si>
  <si>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</si>
  <si>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</si>
  <si>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</si>
  <si>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</si>
  <si>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</si>
  <si>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</si>
  <si>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</si>
  <si>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</si>
  <si>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</si>
  <si>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</si>
  <si>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</si>
  <si>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</si>
  <si>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</si>
  <si>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</si>
  <si>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</si>
  <si>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</si>
  <si>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</si>
  <si>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</si>
  <si>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</si>
  <si>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</si>
  <si>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</si>
  <si>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</si>
  <si>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</si>
  <si>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</si>
  <si>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</si>
  <si>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</si>
  <si>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</si>
  <si>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</si>
  <si>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</si>
  <si>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</si>
  <si>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</si>
  <si>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</si>
  <si>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</si>
  <si>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</si>
  <si>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</si>
  <si>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</si>
  <si>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</si>
  <si>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</si>
  <si>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</si>
  <si>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</si>
  <si>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</si>
  <si>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</si>
  <si>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</si>
  <si>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</si>
  <si>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</si>
  <si>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</si>
  <si>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</si>
  <si>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</si>
  <si>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</si>
  <si>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</si>
  <si>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</si>
  <si>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</si>
  <si>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</si>
  <si>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</si>
  <si>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</si>
  <si>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</si>
  <si>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</si>
  <si>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</si>
  <si>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</si>
  <si>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</si>
  <si>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</si>
  <si>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</si>
  <si>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</si>
  <si>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</si>
  <si>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</si>
  <si>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</si>
  <si>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</si>
  <si>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</si>
  <si>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</si>
  <si>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</si>
  <si>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</si>
  <si>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</si>
  <si>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</si>
  <si>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</si>
  <si>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</si>
  <si>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</si>
  <si>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GESTIONAR SOLICITUDES Y CORRESPONDENCIA     HOJA DE VIDA DE INDICADORES POR PROCESO</t>
  </si>
  <si>
    <t>Se realiza el tramite pertinente y se hace seguimiento a las quejas presentadas desde Atenciòn al Ciudadano</t>
  </si>
  <si>
    <t xml:space="preserve">                                                                                                                                                                                                                                                                                                                       ATENCIÓN AL CIUDADANO</t>
  </si>
  <si>
    <t>Queja en contra de 3 docentes de la I.E. Liceo Payan por falta de compromiso y firma de asistencia en la institución educativa;  queja en contra de Rectora de la I.E. Tecnico Comercial  Pangús de Sotomayor  por falta de presentación de información financiera, contable y otros,  falta de empalme; queja en contra de docente de la I.E. Ecoturistica del Remolino; Queja por acoso laboral presentada por un Rector en contra de una funcionaria de la Subsecretaria de Calidad educativa</t>
  </si>
  <si>
    <t xml:space="preserve">El porcentaje de oportunidad de la Secretaria de Educación esta en los rangos superiores, observando oportunidad en la respuestas brindadas por los funcionarios, de igual manera hay incremento con respecto al mes anterior donde el porcentaje era del 89.23% </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</si>
  <si>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</si>
  <si>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Informe anexo de encuesta con la medición realizada cuando termine el periodo de análisis</t>
  </si>
  <si>
    <t>La encuesta de Satisfacción  será aplicaca a partir del  1 de julio con corte a 30 de  Diciembre de 2023</t>
  </si>
  <si>
    <t>Queja por inconsistencias de nomina por novedad de licencia, queja en contra de docente y rector  del Centro Educativo Cristo Alto, queja por  inconsistencias encontradas en las visitas realizadas por la coordinación municipal del PAE en el municipio de Túquerres el día 24 de febrero del año en curso, a los centros educativos: Pueranquer y Las Minas, por  el operador Asociación De Cabildos y Autoridades Indígenas Del Nudo De Los Pastos Shaquiñan; queja en contra de docente de apoyo Politecnico Juan Bolaños</t>
  </si>
  <si>
    <t>Se mantiene un porcentaje por encima del 90%, a pesar de existir vencimiento de peticiones, se evidencia una buena oportunidad de respuesta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</si>
</sst>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64" formatCode="#,##0.000"/>
    <numFmt numFmtId="165" formatCode="#,##0.0000"/>
    <numFmt numFmtId="166" formatCode="#,##0.000;[Red]#,##0.000"/>
    <numFmt numFmtId="167" formatCode="_-* #,##0.0000_-;\-* #,##0.0000_-;_-* &quot;-&quot;_-;_-@_-"/>
  </numFmts>
  <fonts count="30"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
      <sz val="11"/>
      <name val="Calibri"/>
      <family val="2"/>
    </font>
    <font>
      <sz val="11"/>
      <color rgb="FF000000"/>
      <name val="Calibri"/>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top/>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30">
    <xf numFmtId="0" fontId="0" fillId="0" borderId="0" xfId="0"/>
    <xf numFmtId="0" fontId="2" fillId="2" borderId="2" xfId="0" applyFont="1" applyFill="1" applyBorder="1" applyAlignment="1">
      <alignment horizontal="center" vertical="center" wrapText="1"/>
    </xf>
    <xf numFmtId="0" fontId="7" fillId="0" borderId="0" xfId="0" applyFont="1"/>
    <xf numFmtId="0" fontId="2" fillId="0" borderId="0" xfId="0" applyFont="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2" fillId="2" borderId="17" xfId="0" applyFont="1" applyFill="1" applyBorder="1" applyAlignment="1">
      <alignment horizontal="center" vertical="center" wrapText="1"/>
    </xf>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Alignment="1">
      <alignment vertical="center"/>
    </xf>
    <xf numFmtId="14" fontId="0" fillId="0" borderId="0" xfId="0" applyNumberFormat="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0" fontId="1" fillId="0" borderId="0" xfId="0" applyFont="1" applyAlignment="1">
      <alignment horizontal="left" vertical="justify" wrapText="1"/>
    </xf>
    <xf numFmtId="0" fontId="0" fillId="0" borderId="0" xfId="0" applyAlignment="1">
      <alignment horizontal="left" vertical="justify" wrapText="1"/>
    </xf>
    <xf numFmtId="0" fontId="1" fillId="0" borderId="0" xfId="0" applyFont="1" applyAlignment="1">
      <alignment horizontal="center" vertical="center" wrapText="1"/>
    </xf>
    <xf numFmtId="14" fontId="0" fillId="0" borderId="0" xfId="0" applyNumberFormat="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Alignment="1">
      <alignment horizontal="center" vertical="center" wrapText="1"/>
    </xf>
    <xf numFmtId="1" fontId="1" fillId="0" borderId="0" xfId="0" applyNumberFormat="1" applyFont="1" applyAlignment="1">
      <alignment horizontal="center" vertical="center"/>
    </xf>
    <xf numFmtId="0" fontId="14" fillId="0" borderId="0" xfId="2" applyFont="1" applyAlignment="1">
      <alignment horizontal="center" vertical="center" wrapText="1"/>
    </xf>
    <xf numFmtId="9" fontId="1" fillId="0" borderId="0" xfId="1" applyFont="1" applyBorder="1" applyAlignment="1">
      <alignment vertical="center"/>
    </xf>
    <xf numFmtId="0" fontId="1" fillId="0" borderId="0" xfId="0" applyFont="1" applyAlignment="1">
      <alignment horizontal="left" vertical="center" wrapText="1"/>
    </xf>
    <xf numFmtId="0" fontId="1" fillId="0" borderId="0" xfId="0" applyFont="1" applyAlignment="1">
      <alignment vertical="center"/>
    </xf>
    <xf numFmtId="14" fontId="1" fillId="0" borderId="36" xfId="0" applyNumberFormat="1" applyFont="1" applyBorder="1" applyAlignment="1">
      <alignment horizontal="center" vertical="center" wrapText="1"/>
    </xf>
    <xf numFmtId="1" fontId="14" fillId="0" borderId="0" xfId="2" applyNumberFormat="1" applyFont="1" applyAlignment="1">
      <alignment horizontal="center" vertical="center" wrapText="1"/>
    </xf>
    <xf numFmtId="0" fontId="1" fillId="0" borderId="39" xfId="0" applyFont="1" applyBorder="1" applyAlignment="1">
      <alignment horizontal="left" vertical="center" wrapText="1"/>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9" fontId="0" fillId="0" borderId="0" xfId="0" applyNumberFormat="1"/>
    <xf numFmtId="0" fontId="0" fillId="0" borderId="0" xfId="0" applyProtection="1">
      <protection locked="0"/>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Alignment="1">
      <alignment horizontal="center" vertical="center" wrapText="1"/>
    </xf>
    <xf numFmtId="0" fontId="1" fillId="5" borderId="0" xfId="0" applyFont="1" applyFill="1" applyAlignment="1">
      <alignment horizontal="center" vertical="center" wrapText="1"/>
    </xf>
    <xf numFmtId="0" fontId="1" fillId="6" borderId="0" xfId="0" applyFont="1" applyFill="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horizontal="center" vertical="center"/>
    </xf>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Alignment="1">
      <alignment horizontal="left" wrapText="1"/>
    </xf>
    <xf numFmtId="0" fontId="2" fillId="2" borderId="13" xfId="0" applyFont="1" applyFill="1" applyBorder="1" applyAlignment="1">
      <alignment horizontal="left" vertical="center" wrapText="1"/>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2" fillId="0" borderId="0" xfId="0" applyFont="1" applyAlignment="1">
      <alignment horizontal="center"/>
    </xf>
    <xf numFmtId="0" fontId="22" fillId="0" borderId="0" xfId="0" applyFont="1"/>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Alignment="1">
      <alignment horizontal="left"/>
    </xf>
    <xf numFmtId="10" fontId="0" fillId="0" borderId="0" xfId="0" applyNumberFormat="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ill="1" applyBorder="1" applyAlignment="1">
      <alignment horizontal="center" vertical="center" wrapText="1"/>
    </xf>
    <xf numFmtId="0" fontId="1" fillId="6" borderId="2" xfId="2" applyFill="1" applyBorder="1" applyAlignment="1">
      <alignment horizontal="center" vertical="center" wrapText="1"/>
    </xf>
    <xf numFmtId="0" fontId="7" fillId="0" borderId="0" xfId="0" applyFont="1" applyAlignment="1" applyProtection="1">
      <alignment horizontal="center"/>
      <protection locked="0"/>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164" fontId="0" fillId="0" borderId="0" xfId="1" applyNumberFormat="1" applyFont="1"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9" fontId="3" fillId="0" borderId="27" xfId="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Font="1" applyBorder="1" applyAlignment="1">
      <alignment horizontal="center" vertical="center"/>
    </xf>
    <xf numFmtId="9" fontId="0" fillId="0" borderId="0" xfId="0" applyNumberFormat="1" applyAlignment="1">
      <alignment horizontal="center" vertic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1" fillId="7" borderId="3" xfId="2"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9" fontId="7" fillId="0" borderId="1" xfId="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6" fillId="7" borderId="1" xfId="0" applyFont="1" applyFill="1" applyBorder="1" applyAlignment="1">
      <alignment horizontal="center" vertical="center" wrapText="1"/>
    </xf>
    <xf numFmtId="0" fontId="7" fillId="0" borderId="1" xfId="0" applyFont="1" applyBorder="1" applyAlignment="1">
      <alignment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10" fontId="10" fillId="0" borderId="1" xfId="0" applyNumberFormat="1" applyFont="1" applyBorder="1" applyAlignment="1">
      <alignment horizontal="left" vertical="center" wrapText="1"/>
    </xf>
    <xf numFmtId="0" fontId="0" fillId="0" borderId="33" xfId="0" applyBorder="1"/>
    <xf numFmtId="0" fontId="0" fillId="0" borderId="10" xfId="0" applyBorder="1"/>
    <xf numFmtId="0" fontId="17" fillId="0" borderId="10" xfId="0" applyFont="1" applyBorder="1"/>
    <xf numFmtId="0" fontId="28" fillId="0" borderId="1" xfId="0" applyFont="1" applyBorder="1" applyAlignment="1">
      <alignment horizontal="justify" vertical="center"/>
    </xf>
    <xf numFmtId="0" fontId="29" fillId="0" borderId="1" xfId="0" applyFont="1" applyBorder="1" applyAlignment="1">
      <alignment horizontal="justify" vertical="center"/>
    </xf>
    <xf numFmtId="0" fontId="0" fillId="0" borderId="2" xfId="0" applyBorder="1" applyAlignment="1">
      <alignment vertical="center"/>
    </xf>
    <xf numFmtId="14" fontId="7" fillId="0" borderId="2" xfId="0" applyNumberFormat="1" applyFont="1" applyBorder="1" applyAlignment="1">
      <alignment horizontal="center" vertical="center" wrapText="1"/>
    </xf>
    <xf numFmtId="14" fontId="7" fillId="0" borderId="36" xfId="0" applyNumberFormat="1" applyFont="1" applyBorder="1" applyAlignment="1">
      <alignment horizontal="center" vertical="center" wrapText="1"/>
    </xf>
    <xf numFmtId="1" fontId="7" fillId="0" borderId="39" xfId="0" applyNumberFormat="1" applyFont="1" applyBorder="1" applyAlignment="1">
      <alignment horizontal="center" vertical="center"/>
    </xf>
    <xf numFmtId="9" fontId="7" fillId="0" borderId="39" xfId="1" applyFont="1" applyBorder="1" applyAlignment="1">
      <alignment horizontal="center" vertical="center"/>
    </xf>
    <xf numFmtId="0" fontId="29" fillId="0" borderId="39" xfId="0" applyFont="1" applyBorder="1" applyAlignment="1">
      <alignment horizontal="justify" vertical="center"/>
    </xf>
    <xf numFmtId="0" fontId="7" fillId="0" borderId="39" xfId="0" applyFont="1" applyBorder="1" applyAlignment="1">
      <alignment horizontal="center" vertical="center" wrapText="1"/>
    </xf>
    <xf numFmtId="14" fontId="7" fillId="0" borderId="39" xfId="0" applyNumberFormat="1" applyFont="1" applyBorder="1" applyAlignment="1">
      <alignment horizontal="center" vertical="center" wrapText="1"/>
    </xf>
    <xf numFmtId="14" fontId="7" fillId="0" borderId="46"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2" applyFont="1" applyBorder="1" applyAlignment="1">
      <alignment horizontal="center" vertical="center" wrapText="1"/>
    </xf>
    <xf numFmtId="0" fontId="26" fillId="0" borderId="39" xfId="0" applyFont="1" applyBorder="1" applyAlignment="1">
      <alignment horizontal="center" vertical="center" wrapText="1"/>
    </xf>
    <xf numFmtId="0" fontId="7"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2" fillId="0" borderId="19"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7" xfId="0" applyFont="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8" xfId="0" applyFont="1" applyBorder="1" applyAlignment="1">
      <alignment horizontal="center" vertical="center" wrapText="1"/>
    </xf>
    <xf numFmtId="0" fontId="3" fillId="0" borderId="7" xfId="0" applyFont="1"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Alignment="1">
      <alignment horizontal="center" vertical="center" wrapText="1"/>
    </xf>
    <xf numFmtId="0" fontId="10" fillId="0" borderId="30"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9" fillId="0" borderId="16" xfId="0" applyFont="1" applyBorder="1" applyAlignment="1">
      <alignment horizontal="center" wrapText="1"/>
    </xf>
    <xf numFmtId="0" fontId="9" fillId="0" borderId="0" xfId="0" applyFont="1" applyAlignment="1">
      <alignment horizontal="center" wrapText="1"/>
    </xf>
    <xf numFmtId="0" fontId="9" fillId="0" borderId="30" xfId="0" applyFont="1" applyBorder="1" applyAlignment="1">
      <alignment horizontal="center" wrapText="1"/>
    </xf>
    <xf numFmtId="0" fontId="0" fillId="0" borderId="16" xfId="0" applyBorder="1" applyAlignment="1">
      <alignment horizontal="center"/>
    </xf>
    <xf numFmtId="0" fontId="0" fillId="0" borderId="0" xfId="0" applyAlignment="1">
      <alignment horizontal="center"/>
    </xf>
    <xf numFmtId="0" fontId="0" fillId="0" borderId="30" xfId="0" applyBorder="1" applyAlignment="1">
      <alignment horizontal="center"/>
    </xf>
    <xf numFmtId="0" fontId="7" fillId="0" borderId="39" xfId="0" applyFont="1"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ill="1" applyBorder="1" applyAlignment="1">
      <alignment horizontal="center" vertical="center" wrapText="1"/>
    </xf>
    <xf numFmtId="0" fontId="1" fillId="7" borderId="1" xfId="2" applyFill="1" applyBorder="1" applyAlignment="1">
      <alignment horizontal="center" vertical="center" wrapText="1"/>
    </xf>
    <xf numFmtId="2" fontId="10" fillId="0" borderId="1" xfId="0" applyNumberFormat="1" applyFont="1" applyBorder="1" applyAlignment="1">
      <alignment horizontal="left" vertical="center" wrapText="1"/>
    </xf>
    <xf numFmtId="0" fontId="2" fillId="0" borderId="0" xfId="0" applyFont="1" applyAlignment="1">
      <alignment horizontal="center"/>
    </xf>
    <xf numFmtId="0" fontId="1" fillId="0" borderId="0" xfId="0" applyFont="1" applyAlignment="1">
      <alignment horizontal="center"/>
    </xf>
    <xf numFmtId="17" fontId="1" fillId="0" borderId="0" xfId="0" applyNumberFormat="1" applyFont="1" applyAlignment="1">
      <alignment horizont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10" fontId="22" fillId="0" borderId="0" xfId="0" applyNumberFormat="1" applyFont="1" applyAlignment="1" applyProtection="1">
      <alignment horizontal="center"/>
      <protection locked="0"/>
    </xf>
    <xf numFmtId="10" fontId="1" fillId="0" borderId="0" xfId="0" applyNumberFormat="1" applyFont="1" applyAlignment="1" applyProtection="1">
      <alignment horizontal="center"/>
      <protection locked="0"/>
    </xf>
    <xf numFmtId="10" fontId="0" fillId="0" borderId="0" xfId="0" applyNumberFormat="1" applyAlignment="1" applyProtection="1">
      <alignment horizontal="center"/>
      <protection locked="0"/>
    </xf>
    <xf numFmtId="0" fontId="2" fillId="9" borderId="41" xfId="0" applyFont="1" applyFill="1" applyBorder="1" applyAlignment="1">
      <alignment horizontal="center" vertical="center"/>
    </xf>
    <xf numFmtId="0" fontId="2" fillId="9" borderId="42" xfId="0" applyFont="1" applyFill="1" applyBorder="1" applyAlignment="1">
      <alignment horizontal="center" vertical="center"/>
    </xf>
    <xf numFmtId="0" fontId="2" fillId="9" borderId="43" xfId="0" applyFont="1" applyFill="1" applyBorder="1" applyAlignment="1">
      <alignment horizontal="center" vertical="center"/>
    </xf>
    <xf numFmtId="0" fontId="2" fillId="9" borderId="20" xfId="0" applyFont="1" applyFill="1" applyBorder="1" applyAlignment="1">
      <alignment horizontal="center" vertical="center"/>
    </xf>
    <xf numFmtId="0" fontId="2" fillId="9" borderId="13" xfId="0" applyFont="1" applyFill="1" applyBorder="1" applyAlignment="1">
      <alignment horizontal="center" vertical="center"/>
    </xf>
    <xf numFmtId="0" fontId="2" fillId="9" borderId="18" xfId="0" applyFont="1" applyFill="1" applyBorder="1" applyAlignment="1">
      <alignment horizontal="center" vertical="center"/>
    </xf>
    <xf numFmtId="0" fontId="15" fillId="10" borderId="3" xfId="0" applyFont="1" applyFill="1" applyBorder="1" applyAlignment="1">
      <alignment horizontal="center"/>
    </xf>
    <xf numFmtId="0" fontId="15" fillId="10" borderId="1" xfId="0" applyFont="1" applyFill="1" applyBorder="1" applyAlignment="1">
      <alignment horizontal="center"/>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0" borderId="0" xfId="0" applyAlignment="1" applyProtection="1">
      <alignment horizontal="left" wrapText="1"/>
      <protection locked="0"/>
    </xf>
    <xf numFmtId="0" fontId="15" fillId="0" borderId="0" xfId="0" applyFont="1" applyAlignment="1">
      <alignment horizontal="center"/>
    </xf>
    <xf numFmtId="0" fontId="0" fillId="0" borderId="0" xfId="0" applyAlignment="1" applyProtection="1">
      <alignment horizontal="center" wrapText="1"/>
      <protection locked="0"/>
    </xf>
    <xf numFmtId="0" fontId="1" fillId="0" borderId="0" xfId="0" applyFont="1" applyAlignment="1" applyProtection="1">
      <alignment horizontal="left" wrapText="1"/>
      <protection locked="0"/>
    </xf>
    <xf numFmtId="0" fontId="2" fillId="0" borderId="0" xfId="0" applyFont="1" applyAlignment="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 xfId="0" applyFont="1" applyFill="1" applyBorder="1" applyAlignment="1">
      <alignment horizontal="center" wrapText="1"/>
    </xf>
    <xf numFmtId="0" fontId="15" fillId="10" borderId="1" xfId="0" applyFont="1" applyFill="1" applyBorder="1" applyAlignment="1">
      <alignment horizontal="center" wrapText="1"/>
    </xf>
    <xf numFmtId="0" fontId="1" fillId="10" borderId="1" xfId="0" applyFont="1" applyFill="1" applyBorder="1" applyAlignment="1" applyProtection="1">
      <alignment horizontal="center"/>
      <protection locked="0"/>
    </xf>
    <xf numFmtId="0" fontId="15" fillId="10" borderId="36" xfId="0" applyFont="1" applyFill="1" applyBorder="1" applyAlignment="1">
      <alignment horizontal="center" wrapText="1"/>
    </xf>
    <xf numFmtId="0" fontId="15" fillId="10" borderId="39" xfId="0" applyFont="1" applyFill="1" applyBorder="1" applyAlignment="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6"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0" fontId="1" fillId="0" borderId="23" xfId="0" applyFont="1" applyBorder="1" applyAlignment="1">
      <alignment horizontal="center" vertical="center" wrapText="1"/>
    </xf>
    <xf numFmtId="0" fontId="9" fillId="0" borderId="51"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52" xfId="0" applyFont="1" applyBorder="1" applyAlignment="1">
      <alignment horizontal="center" vertical="center" wrapText="1"/>
    </xf>
    <xf numFmtId="0" fontId="9" fillId="0" borderId="0" xfId="0" applyFont="1" applyAlignment="1">
      <alignment horizontal="center" vertical="center" wrapText="1"/>
    </xf>
    <xf numFmtId="0" fontId="9" fillId="0" borderId="30"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7" xfId="0" applyFont="1" applyBorder="1" applyAlignment="1">
      <alignment horizontal="center" vertical="center" wrapText="1"/>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4" fillId="0" borderId="1" xfId="0" applyFont="1" applyFill="1" applyBorder="1" applyAlignment="1">
      <alignment horizontal="center" vertical="center" wrapText="1"/>
    </xf>
    <xf numFmtId="0" fontId="1" fillId="0" borderId="3" xfId="2" applyFill="1" applyBorder="1" applyAlignment="1">
      <alignment horizontal="center" vertical="center" wrapText="1"/>
    </xf>
  </cellXfs>
  <cellStyles count="5">
    <cellStyle name="Hipervínculo" xfId="4" builtinId="8"/>
    <cellStyle name="Millares [0]" xfId="3" builtinId="6"/>
    <cellStyle name="Normal" xfId="0" builtinId="0"/>
    <cellStyle name="Normal 2" xfId="2" xr:uid="{00000000-0005-0000-0000-000003000000}"/>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2D050"/>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cat>
            <c:numRef>
              <c:f>('E01.001 VAR. QUEJAS Y RECL'!$A$30,'E01.001 VAR. QUEJAS Y RECL'!$A$31)</c:f>
              <c:numCache>
                <c:formatCode>m/d/yyyy</c:formatCode>
                <c:ptCount val="2"/>
                <c:pt idx="0">
                  <c:v>44957</c:v>
                </c:pt>
                <c:pt idx="1">
                  <c:v>44985</c:v>
                </c:pt>
              </c:numCache>
            </c:numRef>
          </c:cat>
          <c:val>
            <c:numRef>
              <c:f>('E01.001 VAR. QUEJAS Y RECL'!$C$30,'E01.001 VAR. QUEJAS Y RECL'!$C$31)</c:f>
              <c:numCache>
                <c:formatCode>General</c:formatCode>
                <c:ptCount val="2"/>
                <c:pt idx="0">
                  <c:v>5</c:v>
                </c:pt>
                <c:pt idx="1">
                  <c:v>5</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date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Offset val="100"/>
        <c:baseTimeUnit val="months"/>
        <c:majorUnit val="1"/>
        <c:minorUnit val="1"/>
      </c:dateAx>
      <c:valAx>
        <c:axId val="82442112"/>
        <c:scaling>
          <c:orientation val="minMax"/>
        </c:scaling>
        <c:delete val="1"/>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5</c:v>
                </c:pt>
                <c:pt idx="1">
                  <c:v>5</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0.2857142857142857</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466976610858796"/>
          <c:y val="0.10792355791336707"/>
          <c:w val="0.87041284403669728"/>
          <c:h val="0.80054751609929464"/>
        </c:manualLayout>
      </c:layout>
      <c:barChart>
        <c:barDir val="col"/>
        <c:grouping val="clustered"/>
        <c:varyColors val="0"/>
        <c:ser>
          <c:idx val="0"/>
          <c:order val="0"/>
          <c:spPr>
            <a:solidFill>
              <a:srgbClr val="92D050"/>
            </a:solidFill>
            <a:ln>
              <a:solidFill>
                <a:srgbClr val="92D050"/>
              </a:solidFill>
            </a:ln>
          </c:spPr>
          <c:invertIfNegative val="0"/>
          <c:dLbls>
            <c:dLbl>
              <c:idx val="0"/>
              <c:layout>
                <c:manualLayout>
                  <c:x val="1.1376564277587751E-3"/>
                  <c:y val="0.1481481001431902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0A8-497A-8F9D-77EEC6687896}"/>
                </c:ext>
              </c:extLst>
            </c:dLbl>
            <c:dLbl>
              <c:idx val="1"/>
              <c:layout>
                <c:manualLayout>
                  <c:x val="4.5506257110352671E-3"/>
                  <c:y val="0.39917682538581856"/>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0A8-497A-8F9D-77EEC6687896}"/>
                </c:ext>
              </c:extLst>
            </c:dLbl>
            <c:spPr>
              <a:solidFill>
                <a:schemeClr val="bg1"/>
              </a:solid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'E01.002 EFECT RTA'!$A$32:$A$43</c:f>
              <c:numCache>
                <c:formatCode>m/d/yyyy</c:formatCode>
                <c:ptCount val="11"/>
                <c:pt idx="0">
                  <c:v>44957</c:v>
                </c:pt>
                <c:pt idx="1">
                  <c:v>44985</c:v>
                </c:pt>
              </c:numCache>
            </c:numRef>
          </c:cat>
          <c:val>
            <c:numRef>
              <c:f>'E01.002 EFECT RTA'!$C$32:$C$43</c:f>
              <c:numCache>
                <c:formatCode>#,##0.000</c:formatCode>
                <c:ptCount val="11"/>
                <c:pt idx="0">
                  <c:v>0.90149999999999997</c:v>
                </c:pt>
                <c:pt idx="1">
                  <c:v>0.93669999999999998</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date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Offset val="100"/>
        <c:baseTimeUnit val="months"/>
        <c:majorUnit val="1"/>
        <c:minorUnit val="1"/>
      </c:date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0.90149999999999997</c:v>
                </c:pt>
                <c:pt idx="1">
                  <c:v>0.93669999999999998</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33E-2"/>
                  <c:y val="-0.1398907103825136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1.1111111111111091E-2"/>
                  <c:y val="-0.13551929779269398"/>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6.8766579177602802E-2"/>
                      <c:h val="4.365044533367754E-2"/>
                    </c:manualLayout>
                  </c15:layout>
                </c:ext>
                <c:ext xmlns:c16="http://schemas.microsoft.com/office/drawing/2014/chart" uri="{C3380CC4-5D6E-409C-BE32-E72D297353CC}">
                  <c16:uniqueId val="{00000001-C8EA-47E0-8E3B-79CBFA4BE58B}"/>
                </c:ext>
              </c:extLst>
            </c:dLbl>
            <c:dLbl>
              <c:idx val="2"/>
              <c:layout>
                <c:manualLayout>
                  <c:x val="8.8889763779527557E-3"/>
                  <c:y val="-0.10491786067725145"/>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3"/>
              <c:layout>
                <c:manualLayout>
                  <c:x val="-2.66665791776028E-2"/>
                  <c:y val="7.4316767781076543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7.8623122929305955E-2"/>
                    </c:manualLayout>
                  </c15:layout>
                </c:ext>
                <c:ext xmlns:c16="http://schemas.microsoft.com/office/drawing/2014/chart" uri="{C3380CC4-5D6E-409C-BE32-E72D297353CC}">
                  <c16:uniqueId val="{00000000-7A0C-410E-8E64-6DB9D789342B}"/>
                </c:ext>
              </c:extLst>
            </c:dLbl>
            <c:dLbl>
              <c:idx val="4"/>
              <c:layout>
                <c:manualLayout>
                  <c:x val="-8.8888888888888889E-3"/>
                  <c:y val="-0.10491803278688529"/>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1.5555555555555555E-2"/>
                  <c:y val="-0.153005464480874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E94-49BE-AD7D-D4016C2FACF0}"/>
                </c:ext>
              </c:extLst>
            </c:dLbl>
            <c:dLbl>
              <c:idx val="6"/>
              <c:layout>
                <c:manualLayout>
                  <c:x val="-6.6666666666666671E-3"/>
                  <c:y val="-0.1136612021857923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E94-49BE-AD7D-D4016C2FACF0}"/>
                </c:ext>
              </c:extLst>
            </c:dLbl>
            <c:dLbl>
              <c:idx val="7"/>
              <c:layout>
                <c:manualLayout>
                  <c:x val="0"/>
                  <c:y val="-0.135519125683060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A0C-410E-8E64-6DB9D789342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0.90149999999999997</c:v>
                </c:pt>
                <c:pt idx="1">
                  <c:v>0.93669999999999998</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40</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45108</c:v>
                </c:pt>
              </c:numCache>
            </c:numRef>
          </c:cat>
          <c:val>
            <c:numRef>
              <c:f>'E02.001 SATISFACCION CLIENTE'!$C$24</c:f>
              <c:numCache>
                <c:formatCode>General</c:formatCode>
                <c:ptCount val="1"/>
                <c:pt idx="0">
                  <c:v>0</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png"/><Relationship Id="rId1" Type="http://schemas.openxmlformats.org/officeDocument/2006/relationships/chart" Target="../charts/chart6.xml"/><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a:extLst>
            <a:ext uri="{FF2B5EF4-FFF2-40B4-BE49-F238E27FC236}">
              <a16:creationId xmlns:a16="http://schemas.microsoft.com/office/drawing/2014/main" id="{00000000-0008-0000-0000-0000469D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twoCellAnchor editAs="oneCell">
    <xdr:from>
      <xdr:col>1</xdr:col>
      <xdr:colOff>0</xdr:colOff>
      <xdr:row>0</xdr:row>
      <xdr:rowOff>0</xdr:rowOff>
    </xdr:from>
    <xdr:to>
      <xdr:col>3</xdr:col>
      <xdr:colOff>744681</xdr:colOff>
      <xdr:row>3</xdr:row>
      <xdr:rowOff>8659</xdr:rowOff>
    </xdr:to>
    <xdr:pic>
      <xdr:nvPicPr>
        <xdr:cNvPr id="5" name="Imagen 4">
          <a:extLst>
            <a:ext uri="{FF2B5EF4-FFF2-40B4-BE49-F238E27FC236}">
              <a16:creationId xmlns:a16="http://schemas.microsoft.com/office/drawing/2014/main" id="{FB19A977-C005-4E8D-9357-9E15EAD9FD3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90205" y="0"/>
          <a:ext cx="1705840" cy="5801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a:extLst>
            <a:ext uri="{FF2B5EF4-FFF2-40B4-BE49-F238E27FC236}">
              <a16:creationId xmlns:a16="http://schemas.microsoft.com/office/drawing/2014/main" id="{00000000-0008-0000-0200-00001DA10200}"/>
            </a:ext>
          </a:extLst>
        </xdr:cNvPr>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492125</xdr:colOff>
      <xdr:row>66</xdr:row>
      <xdr:rowOff>0</xdr:rowOff>
    </xdr:from>
    <xdr:to>
      <xdr:col>9</xdr:col>
      <xdr:colOff>730250</xdr:colOff>
      <xdr:row>85</xdr:row>
      <xdr:rowOff>9526</xdr:rowOff>
    </xdr:to>
    <xdr:graphicFrame macro="">
      <xdr:nvGraphicFramePr>
        <xdr:cNvPr id="172318" name="Chart 29">
          <a:extLst>
            <a:ext uri="{FF2B5EF4-FFF2-40B4-BE49-F238E27FC236}">
              <a16:creationId xmlns:a16="http://schemas.microsoft.com/office/drawing/2014/main" id="{00000000-0008-0000-0200-00001EA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a:extLst>
            <a:ext uri="{FF2B5EF4-FFF2-40B4-BE49-F238E27FC236}">
              <a16:creationId xmlns:a16="http://schemas.microsoft.com/office/drawing/2014/main" id="{00000000-0008-0000-0200-000008000000}"/>
            </a:ext>
          </a:extLst>
        </xdr:cNvPr>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1</xdr:colOff>
      <xdr:row>2</xdr:row>
      <xdr:rowOff>0</xdr:rowOff>
    </xdr:from>
    <xdr:to>
      <xdr:col>0</xdr:col>
      <xdr:colOff>1257301</xdr:colOff>
      <xdr:row>6</xdr:row>
      <xdr:rowOff>0</xdr:rowOff>
    </xdr:to>
    <xdr:pic>
      <xdr:nvPicPr>
        <xdr:cNvPr id="3" name="Imagen 2">
          <a:extLst>
            <a:ext uri="{FF2B5EF4-FFF2-40B4-BE49-F238E27FC236}">
              <a16:creationId xmlns:a16="http://schemas.microsoft.com/office/drawing/2014/main" id="{1515E01F-F2C9-47CB-9F9C-F131A95C23BD}"/>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 y="333375"/>
          <a:ext cx="1257300" cy="762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26</xdr:row>
      <xdr:rowOff>133351</xdr:rowOff>
    </xdr:from>
    <xdr:to>
      <xdr:col>7</xdr:col>
      <xdr:colOff>923925</xdr:colOff>
      <xdr:row>39</xdr:row>
      <xdr:rowOff>66676</xdr:rowOff>
    </xdr:to>
    <xdr:graphicFrame macro="">
      <xdr:nvGraphicFramePr>
        <xdr:cNvPr id="6" name="Chart 62">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a:extLst>
            <a:ext uri="{FF2B5EF4-FFF2-40B4-BE49-F238E27FC236}">
              <a16:creationId xmlns:a16="http://schemas.microsoft.com/office/drawing/2014/main" id="{00000000-0008-0000-0500-000008000000}"/>
            </a:ext>
          </a:extLst>
        </xdr:cNvPr>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twoCellAnchor editAs="oneCell">
    <xdr:from>
      <xdr:col>8</xdr:col>
      <xdr:colOff>0</xdr:colOff>
      <xdr:row>28</xdr:row>
      <xdr:rowOff>0</xdr:rowOff>
    </xdr:from>
    <xdr:to>
      <xdr:col>10</xdr:col>
      <xdr:colOff>131192</xdr:colOff>
      <xdr:row>34</xdr:row>
      <xdr:rowOff>60624</xdr:rowOff>
    </xdr:to>
    <xdr:pic>
      <xdr:nvPicPr>
        <xdr:cNvPr id="3" name="Imagen 2">
          <a:extLst>
            <a:ext uri="{FF2B5EF4-FFF2-40B4-BE49-F238E27FC236}">
              <a16:creationId xmlns:a16="http://schemas.microsoft.com/office/drawing/2014/main" id="{86E4ABF4-E05A-4507-9DD8-DA44A8BBF44B}"/>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020050" y="11010900"/>
          <a:ext cx="2274317" cy="1032174"/>
        </a:xfrm>
        <a:prstGeom prst="rect">
          <a:avLst/>
        </a:prstGeom>
      </xdr:spPr>
    </xdr:pic>
    <xdr:clientData/>
  </xdr:twoCellAnchor>
  <xdr:twoCellAnchor editAs="oneCell">
    <xdr:from>
      <xdr:col>0</xdr:col>
      <xdr:colOff>66675</xdr:colOff>
      <xdr:row>0</xdr:row>
      <xdr:rowOff>104775</xdr:rowOff>
    </xdr:from>
    <xdr:to>
      <xdr:col>2</xdr:col>
      <xdr:colOff>590550</xdr:colOff>
      <xdr:row>4</xdr:row>
      <xdr:rowOff>38100</xdr:rowOff>
    </xdr:to>
    <xdr:pic>
      <xdr:nvPicPr>
        <xdr:cNvPr id="5" name="Imagen 4">
          <a:extLst>
            <a:ext uri="{FF2B5EF4-FFF2-40B4-BE49-F238E27FC236}">
              <a16:creationId xmlns:a16="http://schemas.microsoft.com/office/drawing/2014/main" id="{AE1C0657-E3E5-46EE-ADBA-32B3210F313E}"/>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6675" y="104775"/>
          <a:ext cx="2028825" cy="6096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6" tint="-0.249977111117893"/>
    <pageSetUpPr fitToPage="1"/>
  </sheetPr>
  <dimension ref="A1:Q52"/>
  <sheetViews>
    <sheetView view="pageBreakPreview" topLeftCell="A21" zoomScale="110" zoomScaleSheetLayoutView="110" workbookViewId="0">
      <selection activeCell="E32" sqref="E32"/>
    </sheetView>
  </sheetViews>
  <sheetFormatPr baseColWidth="10" defaultColWidth="11.42578125" defaultRowHeight="12.75" x14ac:dyDescent="0.2"/>
  <cols>
    <col min="1" max="1" width="19.28515625" customWidth="1"/>
    <col min="2" max="2" width="6.7109375" customWidth="1"/>
    <col min="3" max="3" width="7.7109375" style="26" customWidth="1"/>
    <col min="4" max="4" width="12.28515625" style="148" customWidth="1"/>
    <col min="5" max="5" width="86" customWidth="1"/>
    <col min="6" max="6" width="19.85546875" style="120"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4"/>
      <c r="B1" s="231"/>
      <c r="C1" s="232"/>
      <c r="D1" s="233"/>
      <c r="E1" s="206" t="s">
        <v>134</v>
      </c>
      <c r="F1" s="207"/>
      <c r="G1" s="207"/>
      <c r="H1" s="208"/>
      <c r="I1" s="20" t="s">
        <v>35</v>
      </c>
      <c r="J1" s="24" t="s">
        <v>30</v>
      </c>
      <c r="K1" s="7"/>
      <c r="L1" s="7"/>
      <c r="M1" s="7"/>
    </row>
    <row r="2" spans="1:15" ht="15" customHeight="1" x14ac:dyDescent="0.2">
      <c r="A2" s="205"/>
      <c r="B2" s="231"/>
      <c r="C2" s="232"/>
      <c r="D2" s="233"/>
      <c r="E2" s="209"/>
      <c r="F2" s="210"/>
      <c r="G2" s="210"/>
      <c r="H2" s="211"/>
      <c r="I2" s="21" t="s">
        <v>36</v>
      </c>
      <c r="J2" s="25" t="s">
        <v>68</v>
      </c>
      <c r="K2" s="7"/>
      <c r="L2" s="7"/>
      <c r="M2" s="7"/>
    </row>
    <row r="3" spans="1:15" ht="15" customHeight="1" x14ac:dyDescent="0.2">
      <c r="A3" s="205"/>
      <c r="B3" s="231"/>
      <c r="C3" s="232"/>
      <c r="D3" s="233"/>
      <c r="E3" s="209"/>
      <c r="F3" s="210"/>
      <c r="G3" s="210"/>
      <c r="H3" s="211"/>
      <c r="I3" s="21" t="s">
        <v>37</v>
      </c>
      <c r="J3" s="46" t="s">
        <v>76</v>
      </c>
      <c r="K3" s="7"/>
      <c r="L3" s="7"/>
      <c r="M3" s="7"/>
    </row>
    <row r="4" spans="1:15" ht="15" customHeight="1" x14ac:dyDescent="0.2">
      <c r="A4" s="205"/>
      <c r="B4" s="228" t="s">
        <v>138</v>
      </c>
      <c r="C4" s="229"/>
      <c r="D4" s="230"/>
      <c r="E4" s="209"/>
      <c r="F4" s="210"/>
      <c r="G4" s="210"/>
      <c r="H4" s="211"/>
      <c r="I4" s="22" t="s">
        <v>38</v>
      </c>
      <c r="J4" s="47">
        <v>42440</v>
      </c>
      <c r="K4" s="7"/>
      <c r="L4" s="7"/>
      <c r="M4" s="7"/>
    </row>
    <row r="5" spans="1:15" ht="24.95" customHeight="1" x14ac:dyDescent="0.2">
      <c r="A5" s="223" t="s">
        <v>13</v>
      </c>
      <c r="B5" s="224"/>
      <c r="C5" s="224"/>
      <c r="D5" s="224"/>
      <c r="E5" s="224"/>
      <c r="F5" s="224"/>
      <c r="G5" s="224"/>
      <c r="H5" s="224"/>
      <c r="I5" s="224"/>
      <c r="J5" s="225"/>
      <c r="L5" s="8"/>
    </row>
    <row r="6" spans="1:15" ht="24.75" customHeight="1" x14ac:dyDescent="0.2">
      <c r="A6" s="226" t="s">
        <v>0</v>
      </c>
      <c r="B6" s="239" t="s">
        <v>30</v>
      </c>
      <c r="C6" s="240"/>
      <c r="D6" s="241"/>
      <c r="E6" s="245" t="s">
        <v>1</v>
      </c>
      <c r="F6" s="185" t="s">
        <v>75</v>
      </c>
      <c r="G6" s="186"/>
      <c r="H6" s="187"/>
      <c r="I6" s="10" t="s">
        <v>2</v>
      </c>
      <c r="J6" s="11" t="s">
        <v>17</v>
      </c>
      <c r="L6" s="8"/>
    </row>
    <row r="7" spans="1:15" ht="24" customHeight="1" x14ac:dyDescent="0.2">
      <c r="A7" s="227"/>
      <c r="B7" s="242"/>
      <c r="C7" s="243"/>
      <c r="D7" s="244"/>
      <c r="E7" s="246"/>
      <c r="F7" s="188"/>
      <c r="G7" s="189"/>
      <c r="H7" s="190"/>
      <c r="I7" s="12" t="s">
        <v>20</v>
      </c>
      <c r="J7" s="13"/>
      <c r="L7" s="8"/>
    </row>
    <row r="8" spans="1:15" x14ac:dyDescent="0.2">
      <c r="A8" s="191"/>
      <c r="B8" s="192"/>
      <c r="C8" s="192"/>
      <c r="D8" s="192"/>
      <c r="E8" s="192"/>
      <c r="F8" s="192"/>
      <c r="G8" s="192"/>
      <c r="H8" s="192"/>
      <c r="I8" s="192"/>
      <c r="J8" s="193"/>
      <c r="L8" s="8"/>
    </row>
    <row r="9" spans="1:15" ht="71.25" customHeight="1" x14ac:dyDescent="0.2">
      <c r="A9" s="4" t="s">
        <v>3</v>
      </c>
      <c r="B9" s="196" t="s">
        <v>31</v>
      </c>
      <c r="C9" s="197"/>
      <c r="D9" s="197"/>
      <c r="E9" s="197"/>
      <c r="F9" s="200"/>
      <c r="G9" s="37" t="s">
        <v>4</v>
      </c>
      <c r="H9" s="196" t="s">
        <v>32</v>
      </c>
      <c r="I9" s="197"/>
      <c r="J9" s="198"/>
      <c r="L9" s="8"/>
    </row>
    <row r="10" spans="1:15" ht="96" customHeight="1" x14ac:dyDescent="0.2">
      <c r="A10" s="4" t="s">
        <v>5</v>
      </c>
      <c r="B10" s="199" t="s">
        <v>77</v>
      </c>
      <c r="C10" s="197"/>
      <c r="D10" s="197"/>
      <c r="E10" s="197"/>
      <c r="F10" s="200"/>
      <c r="G10" s="37" t="s">
        <v>6</v>
      </c>
      <c r="H10" s="201" t="s">
        <v>78</v>
      </c>
      <c r="I10" s="202"/>
      <c r="J10" s="203"/>
      <c r="L10" s="8"/>
    </row>
    <row r="11" spans="1:15" ht="130.5" customHeight="1" x14ac:dyDescent="0.2">
      <c r="A11" s="4" t="s">
        <v>7</v>
      </c>
      <c r="B11" s="199" t="s">
        <v>135</v>
      </c>
      <c r="C11" s="197"/>
      <c r="D11" s="197"/>
      <c r="E11" s="197"/>
      <c r="F11" s="200"/>
      <c r="G11" s="37" t="s">
        <v>8</v>
      </c>
      <c r="H11" s="199" t="s">
        <v>105</v>
      </c>
      <c r="I11" s="197"/>
      <c r="J11" s="198"/>
      <c r="L11" s="8"/>
    </row>
    <row r="12" spans="1:15" ht="69.95" customHeight="1" x14ac:dyDescent="0.2">
      <c r="A12" s="4" t="s">
        <v>9</v>
      </c>
      <c r="B12" s="199" t="s">
        <v>79</v>
      </c>
      <c r="C12" s="197"/>
      <c r="D12" s="197"/>
      <c r="E12" s="197"/>
      <c r="F12" s="200"/>
      <c r="G12" s="37" t="s">
        <v>10</v>
      </c>
      <c r="H12" s="196" t="s">
        <v>28</v>
      </c>
      <c r="I12" s="197"/>
      <c r="J12" s="198"/>
      <c r="L12" s="8"/>
    </row>
    <row r="13" spans="1:15" ht="42.75" customHeight="1" x14ac:dyDescent="0.2">
      <c r="A13" s="4" t="s">
        <v>11</v>
      </c>
      <c r="B13" s="196" t="s">
        <v>80</v>
      </c>
      <c r="C13" s="197"/>
      <c r="D13" s="197"/>
      <c r="E13" s="197"/>
      <c r="F13" s="200"/>
      <c r="G13" s="37" t="s">
        <v>12</v>
      </c>
      <c r="H13" s="219" t="s">
        <v>80</v>
      </c>
      <c r="I13" s="219"/>
      <c r="J13" s="219"/>
      <c r="L13" s="8"/>
    </row>
    <row r="14" spans="1:15" ht="25.5" customHeight="1" thickBot="1" x14ac:dyDescent="0.25">
      <c r="A14" s="28" t="s">
        <v>29</v>
      </c>
      <c r="B14" s="216">
        <v>10</v>
      </c>
      <c r="C14" s="217"/>
      <c r="D14" s="218"/>
      <c r="E14" s="29" t="s">
        <v>14</v>
      </c>
      <c r="F14" s="118">
        <v>6</v>
      </c>
      <c r="G14" s="29" t="s">
        <v>19</v>
      </c>
      <c r="H14" s="57" t="s">
        <v>81</v>
      </c>
      <c r="I14" s="59" t="s">
        <v>82</v>
      </c>
      <c r="J14" s="60" t="s">
        <v>83</v>
      </c>
      <c r="L14" s="8"/>
      <c r="N14" s="3"/>
      <c r="O14" s="3"/>
    </row>
    <row r="15" spans="1:15" ht="27.75" customHeight="1" thickBot="1" x14ac:dyDescent="0.25">
      <c r="A15" s="53"/>
      <c r="B15" s="54"/>
      <c r="C15" s="55"/>
      <c r="D15" s="143"/>
      <c r="E15" s="56"/>
      <c r="F15" s="119"/>
      <c r="G15" s="56"/>
      <c r="H15" s="58" t="s">
        <v>84</v>
      </c>
      <c r="I15" s="51" t="s">
        <v>106</v>
      </c>
      <c r="J15" s="52" t="s">
        <v>85</v>
      </c>
      <c r="N15" s="3"/>
      <c r="O15" s="3"/>
    </row>
    <row r="16" spans="1:15" ht="13.5" thickBot="1" x14ac:dyDescent="0.25">
      <c r="A16" s="220"/>
      <c r="B16" s="221"/>
      <c r="C16" s="221"/>
      <c r="D16" s="221"/>
      <c r="E16" s="221"/>
      <c r="F16" s="221"/>
      <c r="G16" s="221"/>
      <c r="H16" s="221"/>
      <c r="I16" s="221"/>
      <c r="J16" s="222"/>
    </row>
    <row r="17" spans="1:16" ht="15" customHeight="1" x14ac:dyDescent="0.2">
      <c r="A17" s="204"/>
      <c r="B17" s="212" t="s">
        <v>69</v>
      </c>
      <c r="C17" s="212"/>
      <c r="D17" s="212"/>
      <c r="E17" s="214" t="s">
        <v>136</v>
      </c>
      <c r="F17" s="214"/>
      <c r="G17" s="214"/>
      <c r="H17" s="214"/>
      <c r="I17" s="20" t="s">
        <v>35</v>
      </c>
      <c r="J17" s="24" t="s">
        <v>30</v>
      </c>
    </row>
    <row r="18" spans="1:16" ht="15" customHeight="1" x14ac:dyDescent="0.2">
      <c r="A18" s="205"/>
      <c r="B18" s="213"/>
      <c r="C18" s="213"/>
      <c r="D18" s="213"/>
      <c r="E18" s="215"/>
      <c r="F18" s="215"/>
      <c r="G18" s="215"/>
      <c r="H18" s="215"/>
      <c r="I18" s="21" t="s">
        <v>36</v>
      </c>
      <c r="J18" s="25" t="s">
        <v>70</v>
      </c>
    </row>
    <row r="19" spans="1:16" ht="15" customHeight="1" x14ac:dyDescent="0.2">
      <c r="A19" s="205"/>
      <c r="B19" s="213"/>
      <c r="C19" s="213"/>
      <c r="D19" s="213"/>
      <c r="E19" s="215"/>
      <c r="F19" s="215"/>
      <c r="G19" s="215"/>
      <c r="H19" s="215"/>
      <c r="I19" s="21" t="s">
        <v>37</v>
      </c>
      <c r="J19" s="46" t="s">
        <v>76</v>
      </c>
    </row>
    <row r="20" spans="1:16" ht="15" customHeight="1" x14ac:dyDescent="0.2">
      <c r="A20" s="205"/>
      <c r="B20" s="213"/>
      <c r="C20" s="213"/>
      <c r="D20" s="213"/>
      <c r="E20" s="215"/>
      <c r="F20" s="215"/>
      <c r="G20" s="215"/>
      <c r="H20" s="215"/>
      <c r="I20" s="21" t="s">
        <v>38</v>
      </c>
      <c r="J20" s="47">
        <v>42440</v>
      </c>
    </row>
    <row r="21" spans="1:16" ht="24.95" customHeight="1" thickBot="1" x14ac:dyDescent="0.25">
      <c r="A21" s="236" t="s">
        <v>63</v>
      </c>
      <c r="B21" s="237"/>
      <c r="C21" s="237"/>
      <c r="D21" s="237"/>
      <c r="E21" s="237"/>
      <c r="F21" s="237"/>
      <c r="G21" s="237"/>
      <c r="H21" s="237"/>
      <c r="I21" s="237"/>
      <c r="J21" s="238"/>
      <c r="L21" s="8"/>
    </row>
    <row r="22" spans="1:16" ht="34.5" customHeight="1" x14ac:dyDescent="0.2">
      <c r="A22" s="36" t="s">
        <v>15</v>
      </c>
      <c r="B22" s="73" t="s">
        <v>14</v>
      </c>
      <c r="C22" s="73" t="s">
        <v>21</v>
      </c>
      <c r="D22" s="144" t="s">
        <v>23</v>
      </c>
      <c r="E22" s="108" t="s">
        <v>24</v>
      </c>
      <c r="F22" s="194" t="s">
        <v>25</v>
      </c>
      <c r="G22" s="195"/>
      <c r="H22" s="73" t="s">
        <v>26</v>
      </c>
      <c r="I22" s="73" t="s">
        <v>16</v>
      </c>
      <c r="J22" s="87" t="s">
        <v>27</v>
      </c>
      <c r="K22" s="165"/>
      <c r="L22" s="8"/>
    </row>
    <row r="23" spans="1:16" ht="51" hidden="1" x14ac:dyDescent="0.2">
      <c r="A23" s="15">
        <v>41670</v>
      </c>
      <c r="B23" s="16">
        <v>10</v>
      </c>
      <c r="C23" s="6">
        <v>7</v>
      </c>
      <c r="D23" s="145">
        <f>+(7-7)/7</f>
        <v>0</v>
      </c>
      <c r="E23" s="106" t="s">
        <v>87</v>
      </c>
      <c r="F23" s="183" t="s">
        <v>86</v>
      </c>
      <c r="G23" s="184"/>
      <c r="H23" s="45" t="s">
        <v>65</v>
      </c>
      <c r="I23" s="50">
        <v>42035</v>
      </c>
      <c r="J23" s="170" t="s">
        <v>22</v>
      </c>
      <c r="K23" s="166"/>
    </row>
    <row r="24" spans="1:16" ht="165.75" hidden="1" customHeight="1" x14ac:dyDescent="0.2">
      <c r="A24" s="15">
        <v>41698</v>
      </c>
      <c r="B24" s="16">
        <v>10</v>
      </c>
      <c r="C24" s="6">
        <v>18</v>
      </c>
      <c r="D24" s="145">
        <f t="shared" ref="D24:D29" si="0">+(C24-C23)/C23</f>
        <v>1.5714285714285714</v>
      </c>
      <c r="E24" s="106" t="s">
        <v>98</v>
      </c>
      <c r="F24" s="235" t="s">
        <v>99</v>
      </c>
      <c r="G24" s="235"/>
      <c r="H24" s="45" t="s">
        <v>65</v>
      </c>
      <c r="I24" s="50">
        <v>42035</v>
      </c>
      <c r="J24" s="170" t="s">
        <v>22</v>
      </c>
      <c r="K24" s="166"/>
    </row>
    <row r="25" spans="1:16" ht="25.5" hidden="1" x14ac:dyDescent="0.2">
      <c r="A25" s="15">
        <v>41728</v>
      </c>
      <c r="B25" s="16">
        <v>10</v>
      </c>
      <c r="C25" s="6">
        <v>14</v>
      </c>
      <c r="D25" s="145">
        <f t="shared" si="0"/>
        <v>-0.22222222222222221</v>
      </c>
      <c r="E25" s="106" t="s">
        <v>100</v>
      </c>
      <c r="F25" s="183" t="s">
        <v>86</v>
      </c>
      <c r="G25" s="184"/>
      <c r="H25" s="45" t="s">
        <v>65</v>
      </c>
      <c r="I25" s="50">
        <v>42035</v>
      </c>
      <c r="J25" s="170" t="s">
        <v>22</v>
      </c>
      <c r="K25" s="166"/>
    </row>
    <row r="26" spans="1:16" ht="114.75" hidden="1" customHeight="1" x14ac:dyDescent="0.2">
      <c r="A26" s="61" t="s">
        <v>88</v>
      </c>
      <c r="B26" s="16">
        <v>10</v>
      </c>
      <c r="C26" s="6">
        <v>8</v>
      </c>
      <c r="D26" s="145">
        <f t="shared" si="0"/>
        <v>-0.42857142857142855</v>
      </c>
      <c r="E26" s="106" t="s">
        <v>102</v>
      </c>
      <c r="F26" s="183" t="s">
        <v>86</v>
      </c>
      <c r="G26" s="184"/>
      <c r="H26" s="45" t="s">
        <v>65</v>
      </c>
      <c r="I26" s="50">
        <v>42035</v>
      </c>
      <c r="J26" s="170" t="s">
        <v>22</v>
      </c>
      <c r="K26" s="166"/>
    </row>
    <row r="27" spans="1:16" ht="114.75" hidden="1" customHeight="1" x14ac:dyDescent="0.2">
      <c r="A27" s="15">
        <v>41790</v>
      </c>
      <c r="B27" s="16">
        <v>10</v>
      </c>
      <c r="C27" s="6">
        <v>23</v>
      </c>
      <c r="D27" s="145">
        <f t="shared" si="0"/>
        <v>1.875</v>
      </c>
      <c r="E27" s="106" t="s">
        <v>101</v>
      </c>
      <c r="F27" s="183" t="s">
        <v>86</v>
      </c>
      <c r="G27" s="184"/>
      <c r="H27" s="45" t="s">
        <v>65</v>
      </c>
      <c r="I27" s="50">
        <v>42035</v>
      </c>
      <c r="J27" s="170" t="s">
        <v>22</v>
      </c>
      <c r="K27" s="166"/>
    </row>
    <row r="28" spans="1:16" ht="100.5" hidden="1" customHeight="1" x14ac:dyDescent="0.2">
      <c r="A28" s="15">
        <v>41820</v>
      </c>
      <c r="B28" s="16">
        <v>10</v>
      </c>
      <c r="C28" s="6">
        <v>13</v>
      </c>
      <c r="D28" s="145">
        <f t="shared" si="0"/>
        <v>-0.43478260869565216</v>
      </c>
      <c r="E28" s="106" t="s">
        <v>103</v>
      </c>
      <c r="F28" s="183" t="s">
        <v>86</v>
      </c>
      <c r="G28" s="184"/>
      <c r="H28" s="45" t="s">
        <v>65</v>
      </c>
      <c r="I28" s="50">
        <v>42035</v>
      </c>
      <c r="J28" s="170" t="s">
        <v>22</v>
      </c>
      <c r="K28" s="166"/>
    </row>
    <row r="29" spans="1:16" ht="102" hidden="1" customHeight="1" x14ac:dyDescent="0.2">
      <c r="A29" s="15">
        <v>41851</v>
      </c>
      <c r="B29" s="16">
        <v>10</v>
      </c>
      <c r="C29" s="6">
        <v>13</v>
      </c>
      <c r="D29" s="145">
        <f t="shared" si="0"/>
        <v>0</v>
      </c>
      <c r="E29" s="106" t="s">
        <v>104</v>
      </c>
      <c r="F29" s="183" t="s">
        <v>86</v>
      </c>
      <c r="G29" s="184"/>
      <c r="H29" s="45" t="s">
        <v>65</v>
      </c>
      <c r="I29" s="50">
        <v>42035</v>
      </c>
      <c r="J29" s="170"/>
      <c r="K29" s="166"/>
    </row>
    <row r="30" spans="1:16" s="103" customFormat="1" ht="130.5" customHeight="1" x14ac:dyDescent="0.2">
      <c r="A30" s="157">
        <v>44957</v>
      </c>
      <c r="B30" s="153">
        <v>10</v>
      </c>
      <c r="C30" s="158">
        <v>5</v>
      </c>
      <c r="D30" s="154">
        <f>+(7-5)/7</f>
        <v>0.2857142857142857</v>
      </c>
      <c r="E30" s="155" t="s">
        <v>139</v>
      </c>
      <c r="F30" s="182" t="s">
        <v>137</v>
      </c>
      <c r="G30" s="182"/>
      <c r="H30" s="156" t="s">
        <v>65</v>
      </c>
      <c r="I30" s="152">
        <v>44957</v>
      </c>
      <c r="J30" s="171" t="s">
        <v>22</v>
      </c>
      <c r="K30" s="167"/>
    </row>
    <row r="31" spans="1:16" s="103" customFormat="1" ht="100.5" customHeight="1" thickBot="1" x14ac:dyDescent="0.25">
      <c r="A31" s="157">
        <v>44985</v>
      </c>
      <c r="B31" s="153">
        <v>10</v>
      </c>
      <c r="C31" s="158">
        <v>5</v>
      </c>
      <c r="D31" s="174">
        <f t="shared" ref="D31" si="1">+(C30-C31)/C30</f>
        <v>0</v>
      </c>
      <c r="E31" s="155" t="s">
        <v>144</v>
      </c>
      <c r="F31" s="182" t="s">
        <v>137</v>
      </c>
      <c r="G31" s="182"/>
      <c r="H31" s="156" t="s">
        <v>65</v>
      </c>
      <c r="I31" s="152">
        <v>44985</v>
      </c>
      <c r="J31" s="171" t="s">
        <v>22</v>
      </c>
      <c r="K31" s="167"/>
      <c r="P31" s="104"/>
    </row>
    <row r="32" spans="1:16" s="103" customFormat="1" ht="165" customHeight="1" x14ac:dyDescent="0.2">
      <c r="A32" s="157"/>
      <c r="B32" s="153"/>
      <c r="C32" s="179"/>
      <c r="D32" s="154"/>
      <c r="E32" s="159"/>
      <c r="F32" s="182"/>
      <c r="G32" s="182"/>
      <c r="H32" s="156"/>
      <c r="I32" s="152"/>
      <c r="J32" s="171"/>
      <c r="K32" s="167"/>
    </row>
    <row r="33" spans="1:17" s="103" customFormat="1" ht="163.5" customHeight="1" x14ac:dyDescent="0.2">
      <c r="A33" s="157"/>
      <c r="B33" s="153"/>
      <c r="C33" s="180"/>
      <c r="D33" s="154"/>
      <c r="E33" s="159"/>
      <c r="F33" s="182"/>
      <c r="G33" s="182"/>
      <c r="H33" s="156"/>
      <c r="I33" s="152"/>
      <c r="J33" s="171"/>
      <c r="K33" s="167"/>
      <c r="Q33" s="103">
        <f>24-9</f>
        <v>15</v>
      </c>
    </row>
    <row r="34" spans="1:17" s="103" customFormat="1" ht="162" customHeight="1" x14ac:dyDescent="0.2">
      <c r="A34" s="157"/>
      <c r="B34" s="153"/>
      <c r="C34" s="180"/>
      <c r="D34" s="154"/>
      <c r="E34" s="151"/>
      <c r="F34" s="182"/>
      <c r="G34" s="182"/>
      <c r="H34" s="156"/>
      <c r="I34" s="152"/>
      <c r="J34" s="171"/>
      <c r="K34" s="167"/>
    </row>
    <row r="35" spans="1:17" s="103" customFormat="1" ht="145.5" customHeight="1" x14ac:dyDescent="0.2">
      <c r="A35" s="157"/>
      <c r="B35" s="153"/>
      <c r="C35" s="179"/>
      <c r="D35" s="154"/>
      <c r="E35" s="151"/>
      <c r="F35" s="182"/>
      <c r="G35" s="182"/>
      <c r="H35" s="156"/>
      <c r="I35" s="152"/>
      <c r="J35" s="171"/>
      <c r="K35" s="167"/>
    </row>
    <row r="36" spans="1:17" s="103" customFormat="1" ht="154.5" customHeight="1" x14ac:dyDescent="0.2">
      <c r="A36" s="157"/>
      <c r="B36" s="153"/>
      <c r="C36" s="179"/>
      <c r="D36" s="154"/>
      <c r="E36" s="151"/>
      <c r="F36" s="182"/>
      <c r="G36" s="182"/>
      <c r="H36" s="156"/>
      <c r="I36" s="152"/>
      <c r="J36" s="171"/>
      <c r="K36" s="167"/>
    </row>
    <row r="37" spans="1:17" s="103" customFormat="1" ht="318" customHeight="1" x14ac:dyDescent="0.2">
      <c r="A37" s="157"/>
      <c r="B37" s="153"/>
      <c r="C37" s="179"/>
      <c r="D37" s="154"/>
      <c r="E37" s="159"/>
      <c r="F37" s="182"/>
      <c r="G37" s="182"/>
      <c r="H37" s="156"/>
      <c r="I37" s="152"/>
      <c r="J37" s="171"/>
      <c r="K37" s="167"/>
    </row>
    <row r="38" spans="1:17" s="103" customFormat="1" ht="275.25" customHeight="1" x14ac:dyDescent="0.2">
      <c r="A38" s="157"/>
      <c r="B38" s="153"/>
      <c r="C38" s="179"/>
      <c r="D38" s="154"/>
      <c r="E38" s="159"/>
      <c r="F38" s="182"/>
      <c r="G38" s="182"/>
      <c r="H38" s="156"/>
      <c r="I38" s="152"/>
      <c r="J38" s="171"/>
      <c r="K38" s="149"/>
    </row>
    <row r="39" spans="1:17" s="103" customFormat="1" ht="135" customHeight="1" x14ac:dyDescent="0.2">
      <c r="A39" s="157"/>
      <c r="B39" s="153"/>
      <c r="C39" s="179"/>
      <c r="D39" s="154"/>
      <c r="E39" s="168"/>
      <c r="F39" s="182"/>
      <c r="G39" s="182"/>
      <c r="H39" s="156"/>
      <c r="I39" s="152"/>
      <c r="J39" s="171"/>
      <c r="K39" s="149"/>
      <c r="L39" s="105"/>
      <c r="M39" s="105"/>
    </row>
    <row r="40" spans="1:17" ht="138" customHeight="1" x14ac:dyDescent="0.2">
      <c r="A40" s="157"/>
      <c r="B40" s="153"/>
      <c r="C40" s="179"/>
      <c r="D40" s="154"/>
      <c r="E40" s="169"/>
      <c r="F40" s="182"/>
      <c r="G40" s="182"/>
      <c r="H40" s="156"/>
      <c r="I40" s="152"/>
      <c r="J40" s="171"/>
      <c r="K40" s="149"/>
      <c r="O40" s="23"/>
    </row>
    <row r="41" spans="1:17" ht="303.75" customHeight="1" thickBot="1" x14ac:dyDescent="0.25">
      <c r="A41" s="172"/>
      <c r="B41" s="173"/>
      <c r="C41" s="181"/>
      <c r="D41" s="174"/>
      <c r="E41" s="175"/>
      <c r="F41" s="234"/>
      <c r="G41" s="234"/>
      <c r="H41" s="176"/>
      <c r="I41" s="177"/>
      <c r="J41" s="178"/>
      <c r="K41" s="149"/>
    </row>
    <row r="42" spans="1:17" ht="120.75" customHeight="1" x14ac:dyDescent="0.2">
      <c r="A42" s="75"/>
      <c r="B42" s="76"/>
      <c r="C42" s="82"/>
      <c r="D42" s="146"/>
      <c r="E42" s="110"/>
      <c r="F42" s="79"/>
      <c r="G42" s="79"/>
      <c r="H42" s="34"/>
      <c r="I42" s="75"/>
      <c r="J42" s="80"/>
    </row>
    <row r="43" spans="1:17" ht="120.75" customHeight="1" x14ac:dyDescent="0.2">
      <c r="A43" s="75"/>
      <c r="B43" s="76"/>
      <c r="C43" s="77"/>
      <c r="D43" s="146"/>
      <c r="E43" s="74"/>
      <c r="F43" s="79"/>
      <c r="G43" s="79"/>
      <c r="H43" s="34"/>
      <c r="I43" s="75"/>
      <c r="J43" s="80"/>
    </row>
    <row r="44" spans="1:17" ht="120.75" customHeight="1" x14ac:dyDescent="0.2">
      <c r="A44" s="75"/>
      <c r="B44" s="76"/>
      <c r="C44" s="77"/>
      <c r="D44" s="146"/>
      <c r="E44" s="74"/>
      <c r="F44" s="79"/>
      <c r="G44" s="79"/>
      <c r="H44" s="34"/>
      <c r="I44" s="75"/>
      <c r="J44" s="80"/>
    </row>
    <row r="45" spans="1:17" ht="16.5" customHeight="1" x14ac:dyDescent="0.2">
      <c r="A45" s="27"/>
      <c r="B45" s="30"/>
      <c r="C45" s="31"/>
      <c r="D45" s="147"/>
      <c r="E45" s="32"/>
      <c r="F45" s="32"/>
      <c r="G45" s="33"/>
      <c r="H45" s="34"/>
      <c r="I45" s="35"/>
      <c r="J45" s="26"/>
    </row>
    <row r="46" spans="1:17" ht="10.5" customHeight="1" x14ac:dyDescent="0.2"/>
    <row r="47" spans="1:17" ht="24.95" customHeight="1" x14ac:dyDescent="0.2"/>
    <row r="48" spans="1:17" ht="24.95" customHeight="1" x14ac:dyDescent="0.2"/>
    <row r="49" ht="24.95" customHeight="1" x14ac:dyDescent="0.2"/>
    <row r="50" ht="24.95" customHeight="1" x14ac:dyDescent="0.2"/>
    <row r="51" ht="24.95" customHeight="1" x14ac:dyDescent="0.2"/>
    <row r="52" ht="24.95" customHeight="1" x14ac:dyDescent="0.2"/>
  </sheetData>
  <mergeCells count="46">
    <mergeCell ref="B4:D4"/>
    <mergeCell ref="B1:D3"/>
    <mergeCell ref="F41:G41"/>
    <mergeCell ref="F34:G34"/>
    <mergeCell ref="F37:G37"/>
    <mergeCell ref="F40:G40"/>
    <mergeCell ref="F35:G35"/>
    <mergeCell ref="F36:G36"/>
    <mergeCell ref="F38:G38"/>
    <mergeCell ref="F39:G39"/>
    <mergeCell ref="F23:G23"/>
    <mergeCell ref="F24:G24"/>
    <mergeCell ref="F26:G26"/>
    <mergeCell ref="A21:J21"/>
    <mergeCell ref="B6:D7"/>
    <mergeCell ref="E6:E7"/>
    <mergeCell ref="A1:A4"/>
    <mergeCell ref="E1:H4"/>
    <mergeCell ref="A17:A20"/>
    <mergeCell ref="B17:D20"/>
    <mergeCell ref="E17:H20"/>
    <mergeCell ref="B12:F12"/>
    <mergeCell ref="H12:J12"/>
    <mergeCell ref="B13:F13"/>
    <mergeCell ref="B11:F11"/>
    <mergeCell ref="H11:J11"/>
    <mergeCell ref="B14:D14"/>
    <mergeCell ref="B9:F9"/>
    <mergeCell ref="H13:J13"/>
    <mergeCell ref="A16:J16"/>
    <mergeCell ref="A5:J5"/>
    <mergeCell ref="A6:A7"/>
    <mergeCell ref="F6:H7"/>
    <mergeCell ref="A8:J8"/>
    <mergeCell ref="F22:G22"/>
    <mergeCell ref="H9:J9"/>
    <mergeCell ref="B10:F10"/>
    <mergeCell ref="H10:J10"/>
    <mergeCell ref="F32:G32"/>
    <mergeCell ref="F33:G33"/>
    <mergeCell ref="F30:G30"/>
    <mergeCell ref="F25:G25"/>
    <mergeCell ref="F28:G28"/>
    <mergeCell ref="F29:G29"/>
    <mergeCell ref="F31:G31"/>
    <mergeCell ref="F27:G27"/>
  </mergeCells>
  <dataValidations disablePrompts="1" count="7">
    <dataValidation type="list" allowBlank="1" showInputMessage="1" showErrorMessage="1" sqref="Q48" xr:uid="{00000000-0002-0000-0000-000000000000}">
      <formula1>$Q$48:$Q$50+$J$23</formula1>
    </dataValidation>
    <dataValidation type="list" allowBlank="1" showInputMessage="1" showErrorMessage="1" sqref="J46" xr:uid="{00000000-0002-0000-0000-000001000000}">
      <formula1>#REF!</formula1>
    </dataValidation>
    <dataValidation type="list" allowBlank="1" showInputMessage="1" showErrorMessage="1" errorTitle="Seleccionar un valor de la lista" sqref="E46" xr:uid="{00000000-0002-0000-0000-000002000000}">
      <formula1>#REF!</formula1>
    </dataValidation>
    <dataValidation allowBlank="1" showInputMessage="1" showErrorMessage="1" errorTitle="Seleccionar un valor de la lista" sqref="E23:E29 E45" xr:uid="{00000000-0002-0000-0000-000003000000}"/>
    <dataValidation type="list" allowBlank="1" showInputMessage="1" showErrorMessage="1" sqref="J23:J29 J45" xr:uid="{00000000-0002-0000-0000-000004000000}">
      <formula1>$Q$48:$Q$50</formula1>
    </dataValidation>
    <dataValidation type="list" allowBlank="1" showInputMessage="1" showErrorMessage="1" errorTitle="Seleccione un valor de la lista" sqref="J6:J7" xr:uid="{00000000-0002-0000-0000-000005000000}">
      <formula1>#REF!</formula1>
    </dataValidation>
    <dataValidation type="list" allowBlank="1" showInputMessage="1" showErrorMessage="1" sqref="J42:J44" xr:uid="{00000000-0002-0000-0000-000006000000}">
      <formula1>$Q$38:$Q$40</formula1>
    </dataValidation>
  </dataValidations>
  <printOptions horizontalCentered="1"/>
  <pageMargins left="0.19685039370078741" right="0.15748031496062992" top="0.94488188976377963" bottom="0.86614173228346458" header="0.43307086614173229" footer="0.19685039370078741"/>
  <pageSetup paperSize="119" scale="6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25"/>
  <sheetViews>
    <sheetView zoomScale="120" zoomScaleNormal="120" workbookViewId="0">
      <selection activeCell="G28" sqref="G28"/>
    </sheetView>
  </sheetViews>
  <sheetFormatPr baseColWidth="10" defaultRowHeight="12.75" x14ac:dyDescent="0.2"/>
  <cols>
    <col min="2" max="2" width="14.7109375" customWidth="1"/>
    <col min="3" max="3" width="7.42578125" customWidth="1"/>
    <col min="4" max="4" width="11.42578125" style="67"/>
  </cols>
  <sheetData>
    <row r="1" spans="2:5" ht="13.5" thickBot="1" x14ac:dyDescent="0.25"/>
    <row r="2" spans="2:5" x14ac:dyDescent="0.2">
      <c r="B2" s="247" t="s">
        <v>81</v>
      </c>
      <c r="C2" s="248"/>
      <c r="D2" s="122" t="s">
        <v>82</v>
      </c>
      <c r="E2" s="123" t="s">
        <v>83</v>
      </c>
    </row>
    <row r="3" spans="2:5" ht="38.25" x14ac:dyDescent="0.2">
      <c r="B3" s="249" t="s">
        <v>84</v>
      </c>
      <c r="C3" s="250"/>
      <c r="D3" s="124" t="s">
        <v>106</v>
      </c>
      <c r="E3" s="125" t="s">
        <v>85</v>
      </c>
    </row>
    <row r="4" spans="2:5" x14ac:dyDescent="0.2">
      <c r="B4" s="37" t="s">
        <v>15</v>
      </c>
      <c r="C4" s="37" t="s">
        <v>14</v>
      </c>
      <c r="D4" s="142" t="s">
        <v>21</v>
      </c>
      <c r="E4" s="37" t="s">
        <v>23</v>
      </c>
    </row>
    <row r="5" spans="2:5" x14ac:dyDescent="0.2">
      <c r="B5" s="140" t="s">
        <v>111</v>
      </c>
      <c r="C5" s="66">
        <v>10</v>
      </c>
      <c r="D5" s="150">
        <f>+'E01.001 VAR. QUEJAS Y RECL'!C30</f>
        <v>5</v>
      </c>
      <c r="E5" s="141">
        <f>+'E01.001 VAR. QUEJAS Y RECL'!D30</f>
        <v>0.2857142857142857</v>
      </c>
    </row>
    <row r="6" spans="2:5" x14ac:dyDescent="0.2">
      <c r="B6" s="140" t="s">
        <v>112</v>
      </c>
      <c r="C6" s="66">
        <v>10</v>
      </c>
      <c r="D6" s="150">
        <f>+'E01.001 VAR. QUEJAS Y RECL'!C31</f>
        <v>5</v>
      </c>
      <c r="E6" s="141">
        <f>+'E01.001 VAR. QUEJAS Y RECL'!D31</f>
        <v>0</v>
      </c>
    </row>
    <row r="7" spans="2:5" x14ac:dyDescent="0.2">
      <c r="B7" s="140" t="s">
        <v>113</v>
      </c>
      <c r="C7" s="66">
        <v>10</v>
      </c>
      <c r="D7" s="328">
        <f>+'E01.001 VAR. QUEJAS Y RECL'!C32</f>
        <v>0</v>
      </c>
      <c r="E7" s="141">
        <f>+'E01.001 VAR. QUEJAS Y RECL'!D32</f>
        <v>0</v>
      </c>
    </row>
    <row r="8" spans="2:5" x14ac:dyDescent="0.2">
      <c r="B8" s="140" t="s">
        <v>114</v>
      </c>
      <c r="C8" s="66">
        <v>10</v>
      </c>
      <c r="D8" s="328">
        <f>+'E01.001 VAR. QUEJAS Y RECL'!C33</f>
        <v>0</v>
      </c>
      <c r="E8" s="141">
        <f>+'E01.001 VAR. QUEJAS Y RECL'!D33</f>
        <v>0</v>
      </c>
    </row>
    <row r="9" spans="2:5" x14ac:dyDescent="0.2">
      <c r="B9" s="140" t="s">
        <v>115</v>
      </c>
      <c r="C9" s="66">
        <v>10</v>
      </c>
      <c r="D9" s="328">
        <f>+'E01.001 VAR. QUEJAS Y RECL'!C34</f>
        <v>0</v>
      </c>
      <c r="E9" s="141">
        <f>+'E01.001 VAR. QUEJAS Y RECL'!D34</f>
        <v>0</v>
      </c>
    </row>
    <row r="10" spans="2:5" x14ac:dyDescent="0.2">
      <c r="B10" s="140" t="s">
        <v>116</v>
      </c>
      <c r="C10" s="66">
        <v>10</v>
      </c>
      <c r="D10" s="329">
        <f>+'E01.001 VAR. QUEJAS Y RECL'!C35</f>
        <v>0</v>
      </c>
      <c r="E10" s="141">
        <f>+'E01.001 VAR. QUEJAS Y RECL'!D35</f>
        <v>0</v>
      </c>
    </row>
    <row r="11" spans="2:5" x14ac:dyDescent="0.2">
      <c r="B11" s="140" t="s">
        <v>117</v>
      </c>
      <c r="C11" s="66">
        <v>10</v>
      </c>
      <c r="D11" s="329">
        <f>+'E01.001 VAR. QUEJAS Y RECL'!C36</f>
        <v>0</v>
      </c>
      <c r="E11" s="141">
        <f>+'E01.001 VAR. QUEJAS Y RECL'!D36</f>
        <v>0</v>
      </c>
    </row>
    <row r="12" spans="2:5" x14ac:dyDescent="0.2">
      <c r="B12" s="140" t="s">
        <v>118</v>
      </c>
      <c r="C12" s="66">
        <v>10</v>
      </c>
      <c r="D12" s="329">
        <f>+'E01.001 VAR. QUEJAS Y RECL'!C37</f>
        <v>0</v>
      </c>
      <c r="E12" s="141">
        <f>+'E01.001 VAR. QUEJAS Y RECL'!D37</f>
        <v>0</v>
      </c>
    </row>
    <row r="13" spans="2:5" x14ac:dyDescent="0.2">
      <c r="B13" s="140" t="s">
        <v>119</v>
      </c>
      <c r="C13" s="66">
        <v>10</v>
      </c>
      <c r="D13" s="329">
        <f>+'E01.001 VAR. QUEJAS Y RECL'!C38</f>
        <v>0</v>
      </c>
      <c r="E13" s="141">
        <f>+'E01.001 VAR. QUEJAS Y RECL'!D38</f>
        <v>0</v>
      </c>
    </row>
    <row r="14" spans="2:5" x14ac:dyDescent="0.2">
      <c r="B14" s="140" t="s">
        <v>120</v>
      </c>
      <c r="C14" s="66">
        <v>10</v>
      </c>
      <c r="D14" s="329">
        <f>+'E01.001 VAR. QUEJAS Y RECL'!C39</f>
        <v>0</v>
      </c>
      <c r="E14" s="141">
        <f>+'E01.001 VAR. QUEJAS Y RECL'!D39</f>
        <v>0</v>
      </c>
    </row>
    <row r="15" spans="2:5" x14ac:dyDescent="0.2">
      <c r="B15" s="140" t="s">
        <v>121</v>
      </c>
      <c r="C15" s="66">
        <v>10</v>
      </c>
      <c r="D15" s="329">
        <f>+'E01.001 VAR. QUEJAS Y RECL'!C40</f>
        <v>0</v>
      </c>
      <c r="E15" s="141">
        <f>+'E01.001 VAR. QUEJAS Y RECL'!D40</f>
        <v>0</v>
      </c>
    </row>
    <row r="16" spans="2:5" x14ac:dyDescent="0.2">
      <c r="B16" s="140" t="s">
        <v>122</v>
      </c>
      <c r="C16" s="66">
        <v>10</v>
      </c>
      <c r="D16" s="329">
        <f>+'E01.001 VAR. QUEJAS Y RECL'!C41</f>
        <v>0</v>
      </c>
      <c r="E16" s="141">
        <f>+'E01.001 VAR. QUEJAS Y RECL'!D41</f>
        <v>0</v>
      </c>
    </row>
    <row r="17" spans="2:14" x14ac:dyDescent="0.2">
      <c r="B17" s="75"/>
      <c r="C17" s="76"/>
      <c r="D17" s="77"/>
      <c r="E17" s="78"/>
    </row>
    <row r="21" spans="2:14" x14ac:dyDescent="0.2">
      <c r="N21" s="96"/>
    </row>
    <row r="23" spans="2:14" x14ac:dyDescent="0.2">
      <c r="M23" s="97"/>
    </row>
    <row r="25" spans="2:14" x14ac:dyDescent="0.2">
      <c r="M25" s="96"/>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tabColor theme="7"/>
    <pageSetUpPr fitToPage="1"/>
  </sheetPr>
  <dimension ref="A2:S88"/>
  <sheetViews>
    <sheetView view="pageBreakPreview" topLeftCell="A21" zoomScaleSheetLayoutView="100" workbookViewId="0">
      <selection activeCell="I33" sqref="I33"/>
    </sheetView>
  </sheetViews>
  <sheetFormatPr baseColWidth="10" defaultColWidth="11.42578125" defaultRowHeight="12.75" x14ac:dyDescent="0.2"/>
  <cols>
    <col min="1" max="1" width="19" customWidth="1"/>
    <col min="2" max="2" width="8.28515625" style="67" customWidth="1"/>
    <col min="3" max="3" width="13.85546875" customWidth="1"/>
    <col min="4" max="4" width="10.5703125" customWidth="1"/>
    <col min="5" max="5" width="33.5703125" style="102" customWidth="1"/>
    <col min="6" max="6" width="21.7109375" style="26" customWidth="1"/>
    <col min="7" max="7" width="21.5703125" customWidth="1"/>
    <col min="8" max="8" width="17.7109375" customWidth="1"/>
    <col min="9" max="9" width="17.5703125" customWidth="1"/>
    <col min="10" max="10" width="15.85546875" style="67" customWidth="1"/>
    <col min="11" max="13" width="11.42578125" hidden="1" customWidth="1"/>
  </cols>
  <sheetData>
    <row r="2" spans="1:18" ht="13.5" thickBot="1" x14ac:dyDescent="0.25"/>
    <row r="3" spans="1:18" ht="15" customHeight="1" x14ac:dyDescent="0.2">
      <c r="A3" s="204"/>
      <c r="B3" s="212" t="s">
        <v>66</v>
      </c>
      <c r="C3" s="212"/>
      <c r="D3" s="212"/>
      <c r="E3" s="206" t="s">
        <v>34</v>
      </c>
      <c r="F3" s="207"/>
      <c r="G3" s="207"/>
      <c r="H3" s="208"/>
      <c r="I3" s="20" t="s">
        <v>35</v>
      </c>
      <c r="J3" s="111" t="s">
        <v>40</v>
      </c>
      <c r="K3" s="7"/>
      <c r="L3" s="7"/>
      <c r="M3" s="7"/>
    </row>
    <row r="4" spans="1:18" ht="15" customHeight="1" x14ac:dyDescent="0.2">
      <c r="A4" s="205"/>
      <c r="B4" s="213"/>
      <c r="C4" s="213"/>
      <c r="D4" s="213"/>
      <c r="E4" s="209"/>
      <c r="F4" s="210"/>
      <c r="G4" s="210"/>
      <c r="H4" s="211"/>
      <c r="I4" s="21" t="s">
        <v>36</v>
      </c>
      <c r="J4" s="112" t="s">
        <v>68</v>
      </c>
      <c r="K4" s="7"/>
      <c r="L4" s="7"/>
      <c r="M4" s="7"/>
    </row>
    <row r="5" spans="1:18" ht="15" customHeight="1" x14ac:dyDescent="0.2">
      <c r="A5" s="205"/>
      <c r="B5" s="213"/>
      <c r="C5" s="213"/>
      <c r="D5" s="213"/>
      <c r="E5" s="209"/>
      <c r="F5" s="210"/>
      <c r="G5" s="210"/>
      <c r="H5" s="211"/>
      <c r="I5" s="21" t="s">
        <v>37</v>
      </c>
      <c r="J5" s="113" t="s">
        <v>67</v>
      </c>
      <c r="K5" s="7"/>
      <c r="L5" s="7"/>
      <c r="M5" s="7"/>
    </row>
    <row r="6" spans="1:18" ht="15" customHeight="1" x14ac:dyDescent="0.2">
      <c r="A6" s="205"/>
      <c r="B6" s="213"/>
      <c r="C6" s="213"/>
      <c r="D6" s="213"/>
      <c r="E6" s="209"/>
      <c r="F6" s="210"/>
      <c r="G6" s="210"/>
      <c r="H6" s="211"/>
      <c r="I6" s="22" t="s">
        <v>38</v>
      </c>
      <c r="J6" s="114">
        <v>42440</v>
      </c>
      <c r="K6" s="7"/>
      <c r="L6" s="7"/>
      <c r="M6" s="7"/>
    </row>
    <row r="7" spans="1:18" ht="24.95" customHeight="1" x14ac:dyDescent="0.2">
      <c r="A7" s="263" t="s">
        <v>13</v>
      </c>
      <c r="B7" s="264"/>
      <c r="C7" s="264"/>
      <c r="D7" s="264"/>
      <c r="E7" s="264"/>
      <c r="F7" s="264"/>
      <c r="G7" s="264"/>
      <c r="H7" s="264"/>
      <c r="I7" s="264"/>
      <c r="J7" s="225"/>
    </row>
    <row r="8" spans="1:18" ht="20.100000000000001" customHeight="1" x14ac:dyDescent="0.2">
      <c r="A8" s="226" t="s">
        <v>0</v>
      </c>
      <c r="B8" s="239" t="s">
        <v>40</v>
      </c>
      <c r="C8" s="240"/>
      <c r="D8" s="241"/>
      <c r="E8" s="245" t="s">
        <v>1</v>
      </c>
      <c r="F8" s="185" t="s">
        <v>41</v>
      </c>
      <c r="G8" s="186"/>
      <c r="H8" s="187"/>
      <c r="I8" s="10" t="s">
        <v>2</v>
      </c>
      <c r="J8" s="11" t="s">
        <v>17</v>
      </c>
    </row>
    <row r="9" spans="1:18" ht="24" customHeight="1" x14ac:dyDescent="0.2">
      <c r="A9" s="227"/>
      <c r="B9" s="242"/>
      <c r="C9" s="243"/>
      <c r="D9" s="244"/>
      <c r="E9" s="246"/>
      <c r="F9" s="188"/>
      <c r="G9" s="189"/>
      <c r="H9" s="190"/>
      <c r="I9" s="12" t="s">
        <v>20</v>
      </c>
      <c r="J9" s="13" t="s">
        <v>18</v>
      </c>
    </row>
    <row r="10" spans="1:18" x14ac:dyDescent="0.2">
      <c r="A10" s="191"/>
      <c r="B10" s="192"/>
      <c r="C10" s="192"/>
      <c r="D10" s="192"/>
      <c r="E10" s="192"/>
      <c r="F10" s="192"/>
      <c r="G10" s="192"/>
      <c r="H10" s="192"/>
      <c r="I10" s="192"/>
      <c r="J10" s="193"/>
    </row>
    <row r="11" spans="1:18" ht="115.5" customHeight="1" x14ac:dyDescent="0.2">
      <c r="A11" s="4" t="s">
        <v>3</v>
      </c>
      <c r="B11" s="196" t="s">
        <v>42</v>
      </c>
      <c r="C11" s="197"/>
      <c r="D11" s="197"/>
      <c r="E11" s="197"/>
      <c r="F11" s="200"/>
      <c r="G11" s="37" t="s">
        <v>4</v>
      </c>
      <c r="H11" s="196" t="s">
        <v>43</v>
      </c>
      <c r="I11" s="197"/>
      <c r="J11" s="198"/>
    </row>
    <row r="12" spans="1:18" ht="106.5" customHeight="1" x14ac:dyDescent="0.2">
      <c r="A12" s="4" t="s">
        <v>5</v>
      </c>
      <c r="B12" s="196" t="s">
        <v>44</v>
      </c>
      <c r="C12" s="197"/>
      <c r="D12" s="197"/>
      <c r="E12" s="197"/>
      <c r="F12" s="200"/>
      <c r="G12" s="37" t="s">
        <v>6</v>
      </c>
      <c r="H12" s="255" t="s">
        <v>45</v>
      </c>
      <c r="I12" s="256"/>
      <c r="J12" s="257"/>
      <c r="O12" s="18"/>
    </row>
    <row r="13" spans="1:18" ht="172.5" customHeight="1" x14ac:dyDescent="0.2">
      <c r="A13" s="4" t="s">
        <v>7</v>
      </c>
      <c r="B13" s="196" t="s">
        <v>46</v>
      </c>
      <c r="C13" s="197"/>
      <c r="D13" s="197"/>
      <c r="E13" s="197"/>
      <c r="F13" s="200"/>
      <c r="G13" s="37" t="s">
        <v>8</v>
      </c>
      <c r="H13" s="196" t="s">
        <v>47</v>
      </c>
      <c r="I13" s="197"/>
      <c r="J13" s="198"/>
    </row>
    <row r="14" spans="1:18" ht="25.5" x14ac:dyDescent="0.2">
      <c r="A14" s="4" t="s">
        <v>9</v>
      </c>
      <c r="B14" s="196" t="s">
        <v>48</v>
      </c>
      <c r="C14" s="197"/>
      <c r="D14" s="197"/>
      <c r="E14" s="197"/>
      <c r="F14" s="200"/>
      <c r="G14" s="37" t="s">
        <v>10</v>
      </c>
      <c r="H14" s="196" t="s">
        <v>49</v>
      </c>
      <c r="I14" s="197"/>
      <c r="J14" s="198"/>
    </row>
    <row r="15" spans="1:18" ht="38.25" customHeight="1" x14ac:dyDescent="0.2">
      <c r="A15" s="4" t="s">
        <v>11</v>
      </c>
      <c r="B15" s="196" t="s">
        <v>80</v>
      </c>
      <c r="C15" s="197"/>
      <c r="D15" s="197"/>
      <c r="E15" s="197"/>
      <c r="F15" s="200"/>
      <c r="G15" s="37" t="s">
        <v>12</v>
      </c>
      <c r="H15" s="219" t="s">
        <v>80</v>
      </c>
      <c r="I15" s="219"/>
      <c r="J15" s="219"/>
      <c r="N15" s="9"/>
    </row>
    <row r="16" spans="1:18" ht="41.25" customHeight="1" thickBot="1" x14ac:dyDescent="0.25">
      <c r="A16" s="28" t="s">
        <v>29</v>
      </c>
      <c r="B16" s="260">
        <v>0.8</v>
      </c>
      <c r="C16" s="261"/>
      <c r="D16" s="262"/>
      <c r="E16" s="29" t="s">
        <v>14</v>
      </c>
      <c r="F16" s="48">
        <v>100</v>
      </c>
      <c r="G16" s="29" t="s">
        <v>19</v>
      </c>
      <c r="H16" s="62" t="s">
        <v>89</v>
      </c>
      <c r="I16" s="63" t="s">
        <v>90</v>
      </c>
      <c r="J16" s="64" t="s">
        <v>91</v>
      </c>
      <c r="P16" s="3"/>
      <c r="Q16" s="3"/>
      <c r="R16" s="3"/>
    </row>
    <row r="17" spans="1:18" ht="41.25" customHeight="1" thickBot="1" x14ac:dyDescent="0.25">
      <c r="A17" s="53"/>
      <c r="B17" s="90"/>
      <c r="C17" s="91"/>
      <c r="D17" s="91"/>
      <c r="E17" s="56"/>
      <c r="F17" s="92"/>
      <c r="G17" s="56"/>
      <c r="H17" s="93"/>
      <c r="I17" s="94"/>
      <c r="J17" s="95"/>
      <c r="P17" s="3"/>
      <c r="Q17" s="3"/>
      <c r="R17" s="3"/>
    </row>
    <row r="18" spans="1:18" ht="13.5" thickBot="1" x14ac:dyDescent="0.25">
      <c r="A18" s="220"/>
      <c r="B18" s="221"/>
      <c r="C18" s="221"/>
      <c r="D18" s="221"/>
      <c r="E18" s="221"/>
      <c r="F18" s="221"/>
      <c r="G18" s="221"/>
      <c r="H18" s="221"/>
      <c r="I18" s="221"/>
      <c r="J18" s="222"/>
    </row>
    <row r="19" spans="1:18" ht="15" customHeight="1" x14ac:dyDescent="0.2">
      <c r="A19" s="204"/>
      <c r="B19" s="212" t="s">
        <v>66</v>
      </c>
      <c r="C19" s="212"/>
      <c r="D19" s="212"/>
      <c r="E19" s="206" t="s">
        <v>34</v>
      </c>
      <c r="F19" s="207"/>
      <c r="G19" s="207"/>
      <c r="H19" s="208"/>
      <c r="I19" s="20" t="s">
        <v>35</v>
      </c>
      <c r="J19" s="111" t="s">
        <v>40</v>
      </c>
      <c r="K19" s="7"/>
      <c r="L19" s="7"/>
      <c r="M19" s="7"/>
    </row>
    <row r="20" spans="1:18" ht="15" customHeight="1" x14ac:dyDescent="0.2">
      <c r="A20" s="205"/>
      <c r="B20" s="213"/>
      <c r="C20" s="213"/>
      <c r="D20" s="213"/>
      <c r="E20" s="209"/>
      <c r="F20" s="210"/>
      <c r="G20" s="210"/>
      <c r="H20" s="211"/>
      <c r="I20" s="21" t="s">
        <v>36</v>
      </c>
      <c r="J20" s="112" t="s">
        <v>71</v>
      </c>
      <c r="K20" s="7"/>
      <c r="L20" s="7"/>
      <c r="M20" s="7"/>
    </row>
    <row r="21" spans="1:18" ht="15" customHeight="1" x14ac:dyDescent="0.2">
      <c r="A21" s="205"/>
      <c r="B21" s="213"/>
      <c r="C21" s="213"/>
      <c r="D21" s="213"/>
      <c r="E21" s="209"/>
      <c r="F21" s="210"/>
      <c r="G21" s="210"/>
      <c r="H21" s="211"/>
      <c r="I21" s="21" t="s">
        <v>37</v>
      </c>
      <c r="J21" s="113" t="s">
        <v>67</v>
      </c>
      <c r="K21" s="7"/>
      <c r="L21" s="7"/>
      <c r="M21" s="7"/>
    </row>
    <row r="22" spans="1:18" ht="15" customHeight="1" thickBot="1" x14ac:dyDescent="0.25">
      <c r="A22" s="205"/>
      <c r="B22" s="213"/>
      <c r="C22" s="213"/>
      <c r="D22" s="213"/>
      <c r="E22" s="209"/>
      <c r="F22" s="210"/>
      <c r="G22" s="210"/>
      <c r="H22" s="211"/>
      <c r="I22" s="22" t="s">
        <v>38</v>
      </c>
      <c r="J22" s="114">
        <v>41229</v>
      </c>
      <c r="K22" s="7"/>
      <c r="L22" s="7"/>
      <c r="M22" s="7"/>
    </row>
    <row r="23" spans="1:18" ht="24.95" customHeight="1" x14ac:dyDescent="0.2">
      <c r="A23" s="265" t="s">
        <v>64</v>
      </c>
      <c r="B23" s="266"/>
      <c r="C23" s="266"/>
      <c r="D23" s="266"/>
      <c r="E23" s="266"/>
      <c r="F23" s="266"/>
      <c r="G23" s="266"/>
      <c r="H23" s="266"/>
      <c r="I23" s="266"/>
      <c r="J23" s="267"/>
      <c r="L23" s="8"/>
    </row>
    <row r="24" spans="1:18" ht="34.5" customHeight="1" x14ac:dyDescent="0.2">
      <c r="A24" s="42" t="s">
        <v>15</v>
      </c>
      <c r="B24" s="14" t="s">
        <v>14</v>
      </c>
      <c r="C24" s="14" t="s">
        <v>21</v>
      </c>
      <c r="D24" s="43" t="s">
        <v>23</v>
      </c>
      <c r="E24" s="43" t="s">
        <v>24</v>
      </c>
      <c r="F24" s="246" t="s">
        <v>25</v>
      </c>
      <c r="G24" s="268"/>
      <c r="H24" s="43" t="s">
        <v>26</v>
      </c>
      <c r="I24" s="43" t="s">
        <v>16</v>
      </c>
      <c r="J24" s="1" t="s">
        <v>27</v>
      </c>
      <c r="L24" s="8"/>
    </row>
    <row r="25" spans="1:18" ht="63.75" hidden="1" x14ac:dyDescent="0.2">
      <c r="A25" s="15">
        <v>41670</v>
      </c>
      <c r="B25" s="84">
        <f>+F16</f>
        <v>100</v>
      </c>
      <c r="C25" s="19">
        <f>95.17/100</f>
        <v>0.95169999999999999</v>
      </c>
      <c r="D25" s="5">
        <f>+(C25/B25)*100</f>
        <v>0.95169999999999999</v>
      </c>
      <c r="E25" s="45" t="s">
        <v>93</v>
      </c>
      <c r="F25" s="258" t="s">
        <v>92</v>
      </c>
      <c r="G25" s="259"/>
      <c r="H25" s="44" t="s">
        <v>52</v>
      </c>
      <c r="I25" s="15">
        <v>41670</v>
      </c>
      <c r="J25" s="115" t="s">
        <v>22</v>
      </c>
    </row>
    <row r="26" spans="1:18" ht="76.5" hidden="1" customHeight="1" x14ac:dyDescent="0.2">
      <c r="A26" s="15">
        <v>41698</v>
      </c>
      <c r="B26" s="84">
        <f>+F16</f>
        <v>100</v>
      </c>
      <c r="C26" s="19">
        <f>97.43/100</f>
        <v>0.97430000000000005</v>
      </c>
      <c r="D26" s="5">
        <f>+(C26/B26)*100</f>
        <v>0.97429999999999994</v>
      </c>
      <c r="E26" s="45" t="s">
        <v>94</v>
      </c>
      <c r="F26" s="258" t="s">
        <v>92</v>
      </c>
      <c r="G26" s="259"/>
      <c r="H26" s="44" t="s">
        <v>52</v>
      </c>
      <c r="I26" s="15">
        <v>41698</v>
      </c>
      <c r="J26" s="115" t="s">
        <v>22</v>
      </c>
    </row>
    <row r="27" spans="1:18" ht="91.5" hidden="1" customHeight="1" x14ac:dyDescent="0.2">
      <c r="A27" s="15">
        <v>41728</v>
      </c>
      <c r="B27" s="84">
        <f>+F16</f>
        <v>100</v>
      </c>
      <c r="C27" s="19">
        <f>93.28/100</f>
        <v>0.93279999999999996</v>
      </c>
      <c r="D27" s="5">
        <f>+(C27/B27)*100</f>
        <v>0.93279999999999996</v>
      </c>
      <c r="E27" s="45" t="s">
        <v>95</v>
      </c>
      <c r="F27" s="258" t="s">
        <v>92</v>
      </c>
      <c r="G27" s="259"/>
      <c r="H27" s="44" t="s">
        <v>52</v>
      </c>
      <c r="I27" s="15">
        <v>41728</v>
      </c>
      <c r="J27" s="115" t="s">
        <v>22</v>
      </c>
    </row>
    <row r="28" spans="1:18" ht="129" hidden="1" customHeight="1" x14ac:dyDescent="0.2">
      <c r="A28" s="61" t="s">
        <v>88</v>
      </c>
      <c r="B28" s="84">
        <f>+F16</f>
        <v>100</v>
      </c>
      <c r="C28" s="19">
        <f>97.29/100</f>
        <v>0.9729000000000001</v>
      </c>
      <c r="D28" s="5">
        <f>+(C28/B28)*100</f>
        <v>0.9729000000000001</v>
      </c>
      <c r="E28" s="45" t="s">
        <v>96</v>
      </c>
      <c r="F28" s="258" t="s">
        <v>92</v>
      </c>
      <c r="G28" s="259"/>
      <c r="H28" s="44" t="s">
        <v>52</v>
      </c>
      <c r="I28" s="61" t="s">
        <v>88</v>
      </c>
      <c r="J28" s="115" t="s">
        <v>22</v>
      </c>
    </row>
    <row r="29" spans="1:18" ht="78" hidden="1" customHeight="1" x14ac:dyDescent="0.2">
      <c r="A29" s="15">
        <v>41790</v>
      </c>
      <c r="B29" s="84">
        <f>+B28</f>
        <v>100</v>
      </c>
      <c r="C29" s="19">
        <f>93.27/100</f>
        <v>0.93269999999999997</v>
      </c>
      <c r="D29" s="5">
        <f>+(C29/B30)*100</f>
        <v>0.93269999999999997</v>
      </c>
      <c r="E29" s="45" t="s">
        <v>97</v>
      </c>
      <c r="F29" s="258" t="s">
        <v>92</v>
      </c>
      <c r="G29" s="259"/>
      <c r="H29" s="44" t="s">
        <v>52</v>
      </c>
      <c r="I29" s="15">
        <v>41790</v>
      </c>
      <c r="J29" s="115" t="s">
        <v>22</v>
      </c>
    </row>
    <row r="30" spans="1:18" ht="78" hidden="1" customHeight="1" x14ac:dyDescent="0.2">
      <c r="A30" s="15">
        <v>41820</v>
      </c>
      <c r="B30" s="84">
        <f>+B25</f>
        <v>100</v>
      </c>
      <c r="C30" s="19">
        <f>95.91/100</f>
        <v>0.95909999999999995</v>
      </c>
      <c r="D30" s="5">
        <f>+(C30/B30)*100</f>
        <v>0.95909999999999984</v>
      </c>
      <c r="E30" s="45" t="s">
        <v>93</v>
      </c>
      <c r="F30" s="258" t="s">
        <v>92</v>
      </c>
      <c r="G30" s="259"/>
      <c r="H30" s="44" t="s">
        <v>52</v>
      </c>
      <c r="I30" s="15">
        <v>41820</v>
      </c>
      <c r="J30" s="115" t="s">
        <v>22</v>
      </c>
    </row>
    <row r="31" spans="1:18" ht="76.5" hidden="1" x14ac:dyDescent="0.2">
      <c r="A31" s="15">
        <v>41851</v>
      </c>
      <c r="B31" s="84">
        <f>+B30</f>
        <v>100</v>
      </c>
      <c r="C31" s="19">
        <f>88.85/100</f>
        <v>0.88849999999999996</v>
      </c>
      <c r="D31" s="5">
        <f>+(C31/B31)*100</f>
        <v>0.88849999999999985</v>
      </c>
      <c r="E31" s="45" t="s">
        <v>97</v>
      </c>
      <c r="F31" s="258" t="s">
        <v>92</v>
      </c>
      <c r="G31" s="259"/>
      <c r="H31" s="44" t="s">
        <v>52</v>
      </c>
      <c r="I31" s="15">
        <v>41851</v>
      </c>
      <c r="J31" s="115" t="s">
        <v>22</v>
      </c>
    </row>
    <row r="32" spans="1:18" ht="199.5" customHeight="1" x14ac:dyDescent="0.2">
      <c r="A32" s="152">
        <v>44957</v>
      </c>
      <c r="B32" s="85">
        <v>100</v>
      </c>
      <c r="C32" s="72">
        <v>0.90149999999999997</v>
      </c>
      <c r="D32" s="65">
        <v>0.90149999999999997</v>
      </c>
      <c r="E32" s="160" t="s">
        <v>140</v>
      </c>
      <c r="F32" s="251" t="s">
        <v>141</v>
      </c>
      <c r="G32" s="251"/>
      <c r="H32" s="161" t="s">
        <v>52</v>
      </c>
      <c r="I32" s="152">
        <v>44957</v>
      </c>
      <c r="J32" s="163" t="s">
        <v>22</v>
      </c>
    </row>
    <row r="33" spans="1:19" ht="147" customHeight="1" x14ac:dyDescent="0.2">
      <c r="A33" s="152">
        <v>44985</v>
      </c>
      <c r="B33" s="85">
        <v>100</v>
      </c>
      <c r="C33" s="72">
        <v>0.93669999999999998</v>
      </c>
      <c r="D33" s="65">
        <v>0.93669999999999998</v>
      </c>
      <c r="E33" s="160" t="s">
        <v>145</v>
      </c>
      <c r="F33" s="251" t="s">
        <v>141</v>
      </c>
      <c r="G33" s="251"/>
      <c r="H33" s="161" t="s">
        <v>52</v>
      </c>
      <c r="I33" s="152">
        <f>+A33</f>
        <v>44985</v>
      </c>
      <c r="J33" s="163" t="s">
        <v>22</v>
      </c>
    </row>
    <row r="34" spans="1:19" ht="121.5" customHeight="1" x14ac:dyDescent="0.2">
      <c r="A34" s="152"/>
      <c r="B34" s="85"/>
      <c r="C34" s="102"/>
      <c r="D34" s="5"/>
      <c r="E34" s="160"/>
      <c r="F34" s="251"/>
      <c r="G34" s="251"/>
      <c r="H34" s="161"/>
      <c r="I34" s="152"/>
      <c r="J34" s="163"/>
    </row>
    <row r="35" spans="1:19" ht="118.5" customHeight="1" x14ac:dyDescent="0.2">
      <c r="A35" s="152"/>
      <c r="B35" s="85"/>
      <c r="C35" s="72"/>
      <c r="D35" s="5"/>
      <c r="E35" s="160"/>
      <c r="F35" s="251"/>
      <c r="G35" s="251"/>
      <c r="H35" s="161"/>
      <c r="I35" s="152"/>
      <c r="J35" s="163"/>
    </row>
    <row r="36" spans="1:19" ht="120" customHeight="1" x14ac:dyDescent="0.2">
      <c r="A36" s="152"/>
      <c r="B36" s="85"/>
      <c r="C36" s="72"/>
      <c r="D36" s="5"/>
      <c r="E36" s="160"/>
      <c r="F36" s="251"/>
      <c r="G36" s="251"/>
      <c r="H36" s="161"/>
      <c r="I36" s="152"/>
      <c r="J36" s="163"/>
    </row>
    <row r="37" spans="1:19" ht="114.75" hidden="1" customHeight="1" x14ac:dyDescent="0.2">
      <c r="A37" s="152"/>
      <c r="B37" s="85"/>
      <c r="C37" s="100"/>
      <c r="D37" s="5"/>
      <c r="E37" s="160"/>
      <c r="F37" s="251"/>
      <c r="G37" s="251"/>
      <c r="H37" s="161"/>
      <c r="I37" s="152"/>
      <c r="J37" s="163"/>
    </row>
    <row r="38" spans="1:19" ht="143.25" customHeight="1" x14ac:dyDescent="0.2">
      <c r="A38" s="152"/>
      <c r="B38" s="85"/>
      <c r="C38" s="100"/>
      <c r="D38" s="5"/>
      <c r="E38" s="160"/>
      <c r="F38" s="251"/>
      <c r="G38" s="251"/>
      <c r="H38" s="161"/>
      <c r="I38" s="152"/>
      <c r="J38" s="163"/>
    </row>
    <row r="39" spans="1:19" ht="112.5" customHeight="1" x14ac:dyDescent="0.2">
      <c r="A39" s="152"/>
      <c r="B39" s="85"/>
      <c r="C39" s="101"/>
      <c r="D39" s="5"/>
      <c r="E39" s="160"/>
      <c r="F39" s="251"/>
      <c r="G39" s="251"/>
      <c r="H39" s="161"/>
      <c r="I39" s="162"/>
      <c r="J39" s="163"/>
    </row>
    <row r="40" spans="1:19" ht="102" customHeight="1" x14ac:dyDescent="0.2">
      <c r="A40" s="152"/>
      <c r="B40" s="85"/>
      <c r="C40" s="101"/>
      <c r="D40" s="5"/>
      <c r="E40" s="160"/>
      <c r="F40" s="251"/>
      <c r="G40" s="251"/>
      <c r="H40" s="161"/>
      <c r="I40" s="162"/>
      <c r="J40" s="163"/>
    </row>
    <row r="41" spans="1:19" ht="136.5" customHeight="1" x14ac:dyDescent="0.2">
      <c r="A41" s="152"/>
      <c r="B41" s="85"/>
      <c r="C41" s="101"/>
      <c r="D41" s="5"/>
      <c r="E41" s="164"/>
      <c r="F41" s="251"/>
      <c r="G41" s="251"/>
      <c r="H41" s="161"/>
      <c r="I41" s="162"/>
      <c r="J41" s="163"/>
      <c r="Q41" s="88"/>
    </row>
    <row r="42" spans="1:19" ht="109.5" customHeight="1" x14ac:dyDescent="0.2">
      <c r="A42" s="152"/>
      <c r="B42" s="85"/>
      <c r="C42" s="101"/>
      <c r="D42" s="5"/>
      <c r="E42" s="160"/>
      <c r="F42" s="251"/>
      <c r="G42" s="251"/>
      <c r="H42" s="161"/>
      <c r="I42" s="162"/>
      <c r="J42" s="163"/>
    </row>
    <row r="43" spans="1:19" ht="111" customHeight="1" x14ac:dyDescent="0.2">
      <c r="A43" s="152"/>
      <c r="B43" s="85"/>
      <c r="C43" s="100"/>
      <c r="D43" s="5"/>
      <c r="E43" s="160"/>
      <c r="F43" s="251"/>
      <c r="G43" s="251"/>
      <c r="H43" s="161"/>
      <c r="I43" s="162"/>
      <c r="J43" s="163"/>
    </row>
    <row r="44" spans="1:19" ht="15" x14ac:dyDescent="0.2">
      <c r="A44" s="152"/>
      <c r="B44" s="85"/>
      <c r="C44" s="100"/>
      <c r="D44" s="5"/>
      <c r="E44" s="160"/>
      <c r="F44" s="251"/>
      <c r="G44" s="251"/>
      <c r="H44" s="161"/>
      <c r="I44" s="162"/>
      <c r="J44" s="163"/>
      <c r="S44" s="17"/>
    </row>
    <row r="45" spans="1:19" x14ac:dyDescent="0.2">
      <c r="S45" s="17"/>
    </row>
    <row r="46" spans="1:19" x14ac:dyDescent="0.2">
      <c r="S46" s="17"/>
    </row>
    <row r="81" spans="1:9" x14ac:dyDescent="0.2">
      <c r="A81" s="252"/>
      <c r="B81" s="252"/>
      <c r="C81" s="70"/>
      <c r="D81" s="71"/>
      <c r="E81" s="252"/>
      <c r="F81" s="252"/>
      <c r="G81" s="69"/>
      <c r="H81" s="69"/>
      <c r="I81" s="69"/>
    </row>
    <row r="82" spans="1:9" x14ac:dyDescent="0.2">
      <c r="C82" s="67"/>
      <c r="D82" s="67"/>
      <c r="F82" s="102"/>
      <c r="I82" s="67"/>
    </row>
    <row r="83" spans="1:9" x14ac:dyDescent="0.2">
      <c r="A83" s="254"/>
      <c r="B83" s="254"/>
      <c r="C83" s="67"/>
      <c r="D83" s="67"/>
      <c r="E83" s="232"/>
      <c r="F83" s="232"/>
      <c r="G83" s="23"/>
      <c r="I83" s="67"/>
    </row>
    <row r="84" spans="1:9" x14ac:dyDescent="0.2">
      <c r="A84" s="254"/>
      <c r="B84" s="254"/>
      <c r="C84" s="67"/>
      <c r="D84" s="67"/>
      <c r="E84" s="253"/>
      <c r="F84" s="232"/>
      <c r="G84" s="23"/>
      <c r="H84" s="23"/>
      <c r="I84" s="68"/>
    </row>
    <row r="85" spans="1:9" x14ac:dyDescent="0.2">
      <c r="A85" s="23"/>
      <c r="C85" s="67"/>
      <c r="D85" s="67"/>
      <c r="E85" s="253"/>
      <c r="F85" s="232"/>
      <c r="G85" s="23"/>
      <c r="H85" s="23"/>
      <c r="I85" s="67"/>
    </row>
    <row r="86" spans="1:9" x14ac:dyDescent="0.2">
      <c r="C86" s="67"/>
      <c r="D86" s="67"/>
      <c r="E86" s="253"/>
      <c r="F86" s="253"/>
      <c r="G86" s="23"/>
      <c r="H86" s="23"/>
      <c r="I86" s="67"/>
    </row>
    <row r="87" spans="1:9" x14ac:dyDescent="0.2">
      <c r="A87" s="254"/>
      <c r="B87" s="254"/>
      <c r="C87" s="67"/>
      <c r="D87" s="67"/>
      <c r="E87" s="253"/>
      <c r="F87" s="253"/>
      <c r="G87" s="23"/>
      <c r="H87" s="23"/>
      <c r="I87" s="67"/>
    </row>
    <row r="88" spans="1:9" x14ac:dyDescent="0.2">
      <c r="C88" s="67"/>
      <c r="D88" s="67"/>
      <c r="E88" s="253"/>
      <c r="F88" s="253"/>
      <c r="G88" s="23"/>
      <c r="H88" s="23"/>
      <c r="I88" s="67"/>
    </row>
  </sheetData>
  <mergeCells count="57">
    <mergeCell ref="F36:G36"/>
    <mergeCell ref="F32:G32"/>
    <mergeCell ref="F35:G35"/>
    <mergeCell ref="F38:G38"/>
    <mergeCell ref="F26:G26"/>
    <mergeCell ref="F27:G27"/>
    <mergeCell ref="F28:G28"/>
    <mergeCell ref="F33:G33"/>
    <mergeCell ref="F34:G34"/>
    <mergeCell ref="H13:J13"/>
    <mergeCell ref="E19:H22"/>
    <mergeCell ref="A23:J23"/>
    <mergeCell ref="F24:G24"/>
    <mergeCell ref="B19:D22"/>
    <mergeCell ref="A18:J18"/>
    <mergeCell ref="A19:A22"/>
    <mergeCell ref="A3:A6"/>
    <mergeCell ref="B3:D6"/>
    <mergeCell ref="E3:H6"/>
    <mergeCell ref="A7:J7"/>
    <mergeCell ref="A8:A9"/>
    <mergeCell ref="B8:D9"/>
    <mergeCell ref="E8:E9"/>
    <mergeCell ref="F8:H9"/>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E87:F87"/>
    <mergeCell ref="E88:F88"/>
    <mergeCell ref="A83:B83"/>
    <mergeCell ref="A84:B84"/>
    <mergeCell ref="A87:B87"/>
    <mergeCell ref="E83:F83"/>
    <mergeCell ref="E84:F84"/>
    <mergeCell ref="E85:F85"/>
    <mergeCell ref="E86:F86"/>
    <mergeCell ref="F39:G39"/>
    <mergeCell ref="F40:G40"/>
    <mergeCell ref="A81:B81"/>
    <mergeCell ref="E81:F81"/>
    <mergeCell ref="F41:G41"/>
    <mergeCell ref="F42:G42"/>
    <mergeCell ref="F43:G43"/>
    <mergeCell ref="F44:G44"/>
  </mergeCells>
  <dataValidations count="3">
    <dataValidation type="list" allowBlank="1" showInputMessage="1" showErrorMessage="1" errorTitle="Seleccione un valor de la lista" sqref="J9" xr:uid="{00000000-0002-0000-0200-000000000000}">
      <formula1>$L$3:$L$4</formula1>
    </dataValidation>
    <dataValidation type="list" allowBlank="1" showInputMessage="1" showErrorMessage="1" errorTitle="Seleccione un valor de la lista" sqref="J8" xr:uid="{00000000-0002-0000-0200-000001000000}">
      <formula1>$K$3:$K$5</formula1>
    </dataValidation>
    <dataValidation type="list" allowBlank="1" showInputMessage="1" showErrorMessage="1" sqref="J25:J44" xr:uid="{00000000-0002-0000-0200-000002000000}">
      <formula1>$S$44:$S$46</formula1>
    </dataValidation>
  </dataValidations>
  <pageMargins left="0.23622047244094491" right="0.23622047244094491" top="0.59055118110236227" bottom="0.87" header="0.19685039370078741" footer="0.19685039370078741"/>
  <pageSetup paperSize="119" scale="81"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H27"/>
  <sheetViews>
    <sheetView workbookViewId="0">
      <selection activeCell="J28" sqref="J28"/>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33" t="s">
        <v>19</v>
      </c>
      <c r="C4" s="134" t="s">
        <v>89</v>
      </c>
      <c r="D4" s="135" t="s">
        <v>90</v>
      </c>
      <c r="E4" s="136" t="s">
        <v>91</v>
      </c>
    </row>
    <row r="5" spans="2:8" x14ac:dyDescent="0.2">
      <c r="B5" s="42" t="s">
        <v>15</v>
      </c>
      <c r="C5" s="14" t="s">
        <v>14</v>
      </c>
      <c r="D5" s="14" t="s">
        <v>21</v>
      </c>
      <c r="E5" s="137" t="s">
        <v>23</v>
      </c>
    </row>
    <row r="6" spans="2:8" x14ac:dyDescent="0.2">
      <c r="B6" s="140" t="s">
        <v>111</v>
      </c>
      <c r="C6" s="85">
        <v>100</v>
      </c>
      <c r="D6" s="109">
        <f>+'E01.002 EFECT RTA'!C32</f>
        <v>0.90149999999999997</v>
      </c>
      <c r="E6" s="138">
        <f>+'E01.002 EFECT RTA'!D32</f>
        <v>0.90149999999999997</v>
      </c>
      <c r="G6" s="98"/>
    </row>
    <row r="7" spans="2:8" x14ac:dyDescent="0.2">
      <c r="B7" s="140" t="s">
        <v>112</v>
      </c>
      <c r="C7" s="85">
        <v>100</v>
      </c>
      <c r="D7" s="109">
        <f>+'E01.002 EFECT RTA'!C33</f>
        <v>0.93669999999999998</v>
      </c>
      <c r="E7" s="138">
        <f>+'E01.002 EFECT RTA'!D33</f>
        <v>0.93669999999999998</v>
      </c>
    </row>
    <row r="8" spans="2:8" x14ac:dyDescent="0.2">
      <c r="B8" s="140" t="s">
        <v>113</v>
      </c>
      <c r="C8" s="85">
        <v>100</v>
      </c>
      <c r="D8" s="109">
        <f>+'E01.002 EFECT RTA'!C34</f>
        <v>0</v>
      </c>
      <c r="E8" s="138">
        <f>+'E01.002 EFECT RTA'!D34</f>
        <v>0</v>
      </c>
    </row>
    <row r="9" spans="2:8" x14ac:dyDescent="0.2">
      <c r="B9" s="140" t="s">
        <v>114</v>
      </c>
      <c r="C9" s="85">
        <v>100</v>
      </c>
      <c r="D9" s="109">
        <f>+'E01.002 EFECT RTA'!C35</f>
        <v>0</v>
      </c>
      <c r="E9" s="138">
        <f>+'E01.002 EFECT RTA'!D35</f>
        <v>0</v>
      </c>
      <c r="G9" s="99"/>
      <c r="H9" s="96"/>
    </row>
    <row r="10" spans="2:8" x14ac:dyDescent="0.2">
      <c r="B10" s="140" t="s">
        <v>115</v>
      </c>
      <c r="C10" s="85">
        <v>100</v>
      </c>
      <c r="D10" s="109">
        <f>+'E01.002 EFECT RTA'!C36</f>
        <v>0</v>
      </c>
      <c r="E10" s="138">
        <f>+'E01.002 EFECT RTA'!D36</f>
        <v>0</v>
      </c>
    </row>
    <row r="11" spans="2:8" x14ac:dyDescent="0.2">
      <c r="B11" s="140" t="s">
        <v>116</v>
      </c>
      <c r="C11" s="85">
        <v>100</v>
      </c>
      <c r="D11" s="109">
        <f>+'E01.002 EFECT RTA'!D38</f>
        <v>0</v>
      </c>
      <c r="E11" s="138">
        <f>+'E01.002 EFECT RTA'!D38</f>
        <v>0</v>
      </c>
    </row>
    <row r="12" spans="2:8" x14ac:dyDescent="0.2">
      <c r="B12" s="140" t="s">
        <v>117</v>
      </c>
      <c r="C12" s="85">
        <v>100</v>
      </c>
      <c r="D12" s="109">
        <f>+'E01.002 EFECT RTA'!D39</f>
        <v>0</v>
      </c>
      <c r="E12" s="138">
        <f>+'E01.002 EFECT RTA'!D39</f>
        <v>0</v>
      </c>
    </row>
    <row r="13" spans="2:8" x14ac:dyDescent="0.2">
      <c r="B13" s="140" t="s">
        <v>118</v>
      </c>
      <c r="C13" s="85">
        <v>100</v>
      </c>
      <c r="D13" s="109">
        <f>+'E01.002 EFECT RTA'!D40</f>
        <v>0</v>
      </c>
      <c r="E13" s="138">
        <f>+'E01.002 EFECT RTA'!D40</f>
        <v>0</v>
      </c>
    </row>
    <row r="14" spans="2:8" x14ac:dyDescent="0.2">
      <c r="B14" s="140" t="s">
        <v>119</v>
      </c>
      <c r="C14" s="85">
        <v>100</v>
      </c>
      <c r="D14" s="109">
        <f>+'E01.002 EFECT RTA'!D41</f>
        <v>0</v>
      </c>
      <c r="E14" s="138">
        <f>+'E01.002 EFECT RTA'!D41</f>
        <v>0</v>
      </c>
    </row>
    <row r="15" spans="2:8" x14ac:dyDescent="0.2">
      <c r="B15" s="140" t="s">
        <v>120</v>
      </c>
      <c r="C15" s="85">
        <v>100</v>
      </c>
      <c r="D15" s="109">
        <f>+'E01.002 EFECT RTA'!D42</f>
        <v>0</v>
      </c>
      <c r="E15" s="138">
        <f>+'E01.002 EFECT RTA'!D42</f>
        <v>0</v>
      </c>
    </row>
    <row r="16" spans="2:8" x14ac:dyDescent="0.2">
      <c r="B16" s="140" t="s">
        <v>121</v>
      </c>
      <c r="C16" s="85">
        <v>100</v>
      </c>
      <c r="D16" s="109">
        <f>+'E01.002 EFECT RTA'!D43</f>
        <v>0</v>
      </c>
      <c r="E16" s="138">
        <f>+'E01.002 EFECT RTA'!D43</f>
        <v>0</v>
      </c>
    </row>
    <row r="17" spans="2:5" ht="13.5" thickBot="1" x14ac:dyDescent="0.25">
      <c r="B17" s="140" t="s">
        <v>122</v>
      </c>
      <c r="C17" s="139">
        <v>100</v>
      </c>
      <c r="D17" s="109">
        <f>+'E01.002 EFECT RTA'!D44</f>
        <v>0</v>
      </c>
      <c r="E17" s="138">
        <f>+'E01.002 EFECT RTA'!D44</f>
        <v>0</v>
      </c>
    </row>
    <row r="18" spans="2:5" x14ac:dyDescent="0.2">
      <c r="E18" s="98"/>
    </row>
    <row r="19" spans="2:5" x14ac:dyDescent="0.2">
      <c r="D19" s="132"/>
      <c r="E19" s="98"/>
    </row>
    <row r="20" spans="2:5" x14ac:dyDescent="0.2">
      <c r="D20" s="129"/>
    </row>
    <row r="21" spans="2:5" x14ac:dyDescent="0.2">
      <c r="D21" s="129"/>
    </row>
    <row r="22" spans="2:5" x14ac:dyDescent="0.2">
      <c r="D22" s="102"/>
    </row>
    <row r="23" spans="2:5" x14ac:dyDescent="0.2">
      <c r="D23" s="129"/>
    </row>
    <row r="24" spans="2:5" x14ac:dyDescent="0.2">
      <c r="D24" s="129"/>
    </row>
    <row r="25" spans="2:5" x14ac:dyDescent="0.2">
      <c r="D25" s="130"/>
    </row>
    <row r="26" spans="2:5" x14ac:dyDescent="0.2">
      <c r="D26" s="130"/>
    </row>
    <row r="27" spans="2:5" x14ac:dyDescent="0.2">
      <c r="D27" s="131"/>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AD28"/>
  <sheetViews>
    <sheetView workbookViewId="0">
      <selection activeCell="H31" sqref="H31"/>
    </sheetView>
  </sheetViews>
  <sheetFormatPr baseColWidth="10" defaultRowHeight="12.75" x14ac:dyDescent="0.2"/>
  <cols>
    <col min="3" max="3" width="11.85546875" customWidth="1"/>
    <col min="17" max="17" width="6.5703125" customWidth="1"/>
    <col min="18" max="18" width="11.42578125" style="67"/>
    <col min="19" max="19" width="15.85546875" style="67" customWidth="1"/>
    <col min="20" max="20" width="54.5703125" style="107" customWidth="1"/>
    <col min="21" max="21" width="5.28515625" customWidth="1"/>
  </cols>
  <sheetData>
    <row r="2" spans="2:30" ht="13.5" thickBot="1" x14ac:dyDescent="0.25"/>
    <row r="3" spans="2:30" ht="26.25" customHeight="1" thickBot="1" x14ac:dyDescent="0.25">
      <c r="B3" s="272" t="s">
        <v>123</v>
      </c>
      <c r="C3" s="273"/>
      <c r="D3" s="273"/>
      <c r="E3" s="274"/>
      <c r="O3" s="89"/>
      <c r="P3" s="252"/>
      <c r="Q3" s="252"/>
      <c r="R3" s="252"/>
      <c r="S3" s="252"/>
      <c r="T3" s="252"/>
      <c r="U3" s="252"/>
      <c r="V3" s="89"/>
      <c r="W3" s="89"/>
      <c r="X3" s="89"/>
      <c r="Y3" s="89"/>
      <c r="Z3" s="89"/>
      <c r="AA3" s="89"/>
      <c r="AB3" s="89"/>
      <c r="AC3" s="89"/>
      <c r="AD3" s="89"/>
    </row>
    <row r="4" spans="2:30" x14ac:dyDescent="0.2">
      <c r="B4" s="275" t="s">
        <v>107</v>
      </c>
      <c r="C4" s="276"/>
      <c r="D4" s="276" t="s">
        <v>124</v>
      </c>
      <c r="E4" s="277"/>
      <c r="O4" s="89"/>
      <c r="P4" s="252"/>
      <c r="Q4" s="252"/>
      <c r="R4" s="71"/>
      <c r="S4" s="70"/>
      <c r="T4" s="286"/>
      <c r="U4" s="286"/>
      <c r="V4" s="89"/>
      <c r="W4" s="89"/>
      <c r="X4" s="89"/>
      <c r="Y4" s="89"/>
      <c r="Z4" s="89"/>
      <c r="AA4" s="89"/>
      <c r="AB4" s="89"/>
      <c r="AC4" s="89"/>
      <c r="AD4" s="89"/>
    </row>
    <row r="5" spans="2:30" ht="62.25" customHeight="1" x14ac:dyDescent="0.2">
      <c r="B5" s="278" t="s">
        <v>125</v>
      </c>
      <c r="C5" s="279"/>
      <c r="D5" s="280">
        <v>43</v>
      </c>
      <c r="E5" s="281"/>
      <c r="O5" s="89"/>
      <c r="P5" s="283"/>
      <c r="Q5" s="283"/>
      <c r="R5" s="126"/>
      <c r="S5" s="121"/>
      <c r="T5" s="127"/>
      <c r="U5" s="128"/>
      <c r="V5" s="89"/>
      <c r="W5" s="89"/>
      <c r="X5" s="89"/>
      <c r="Y5" s="89"/>
      <c r="Z5" s="89"/>
      <c r="AA5" s="89"/>
      <c r="AB5" s="89"/>
      <c r="AC5" s="89"/>
      <c r="AD5" s="89"/>
    </row>
    <row r="6" spans="2:30" ht="14.25" x14ac:dyDescent="0.2">
      <c r="B6" s="278" t="s">
        <v>126</v>
      </c>
      <c r="C6" s="279"/>
      <c r="D6" s="280">
        <v>40</v>
      </c>
      <c r="E6" s="281"/>
      <c r="O6" s="89"/>
      <c r="P6" s="283"/>
      <c r="Q6" s="283"/>
      <c r="R6" s="126"/>
      <c r="S6" s="121"/>
      <c r="T6" s="127"/>
      <c r="U6" s="128"/>
      <c r="V6" s="89"/>
      <c r="W6" s="89"/>
      <c r="X6" s="89"/>
      <c r="Y6" s="89"/>
      <c r="Z6" s="89"/>
      <c r="AA6" s="89"/>
      <c r="AB6" s="89"/>
      <c r="AC6" s="89"/>
      <c r="AD6" s="89"/>
    </row>
    <row r="7" spans="2:30" ht="14.25" x14ac:dyDescent="0.2">
      <c r="B7" s="278" t="s">
        <v>127</v>
      </c>
      <c r="C7" s="279"/>
      <c r="D7" s="280"/>
      <c r="E7" s="281"/>
      <c r="O7" s="89"/>
      <c r="P7" s="283"/>
      <c r="Q7" s="283"/>
      <c r="R7" s="126"/>
      <c r="S7" s="121"/>
      <c r="T7" s="127"/>
      <c r="U7" s="128"/>
      <c r="V7" s="89"/>
      <c r="W7" s="89"/>
      <c r="X7" s="89"/>
      <c r="Y7" s="89"/>
      <c r="Z7" s="89"/>
      <c r="AA7" s="89"/>
      <c r="AB7" s="89"/>
      <c r="AC7" s="89"/>
      <c r="AD7" s="89"/>
    </row>
    <row r="8" spans="2:30" ht="14.25" x14ac:dyDescent="0.2">
      <c r="B8" s="278" t="s">
        <v>128</v>
      </c>
      <c r="C8" s="279"/>
      <c r="D8" s="280"/>
      <c r="E8" s="281"/>
      <c r="O8" s="89"/>
      <c r="P8" s="283"/>
      <c r="Q8" s="283"/>
      <c r="R8" s="126"/>
      <c r="S8" s="121"/>
      <c r="T8" s="127"/>
      <c r="U8" s="128"/>
      <c r="V8" s="89"/>
      <c r="W8" s="89"/>
      <c r="X8" s="89"/>
      <c r="Y8" s="89"/>
      <c r="Z8" s="89"/>
      <c r="AA8" s="89"/>
      <c r="AB8" s="89"/>
      <c r="AC8" s="89"/>
      <c r="AD8" s="89"/>
    </row>
    <row r="9" spans="2:30" ht="37.5" customHeight="1" x14ac:dyDescent="0.2">
      <c r="B9" s="278" t="s">
        <v>129</v>
      </c>
      <c r="C9" s="279"/>
      <c r="D9" s="280"/>
      <c r="E9" s="281"/>
      <c r="O9" s="89"/>
      <c r="P9" s="283"/>
      <c r="Q9" s="283"/>
      <c r="R9" s="126"/>
      <c r="S9" s="121"/>
      <c r="T9" s="285"/>
      <c r="U9" s="282"/>
      <c r="V9" s="89"/>
      <c r="W9" s="89"/>
      <c r="X9" s="89"/>
      <c r="Y9" s="89"/>
      <c r="Z9" s="89"/>
      <c r="AA9" s="89"/>
      <c r="AB9" s="89"/>
      <c r="AC9" s="89"/>
      <c r="AD9" s="89"/>
    </row>
    <row r="10" spans="2:30" ht="14.25" x14ac:dyDescent="0.2">
      <c r="B10" s="289" t="s">
        <v>130</v>
      </c>
      <c r="C10" s="290"/>
      <c r="D10" s="280"/>
      <c r="E10" s="281"/>
      <c r="O10" s="89"/>
      <c r="P10" s="283"/>
      <c r="Q10" s="283"/>
      <c r="R10" s="126"/>
      <c r="S10" s="121"/>
      <c r="T10" s="285"/>
      <c r="U10" s="282"/>
      <c r="V10" s="89"/>
      <c r="W10" s="89"/>
      <c r="X10" s="89"/>
      <c r="Y10" s="89"/>
      <c r="Z10" s="89"/>
      <c r="AA10" s="89"/>
      <c r="AB10" s="89"/>
      <c r="AC10" s="89"/>
      <c r="AD10" s="89"/>
    </row>
    <row r="11" spans="2:30" ht="36" customHeight="1" x14ac:dyDescent="0.2">
      <c r="B11" s="289" t="s">
        <v>108</v>
      </c>
      <c r="C11" s="290"/>
      <c r="D11" s="280"/>
      <c r="E11" s="281"/>
      <c r="O11" s="89"/>
      <c r="P11" s="283"/>
      <c r="Q11" s="283"/>
      <c r="R11" s="126"/>
      <c r="S11" s="121"/>
      <c r="T11" s="285"/>
      <c r="U11" s="282"/>
      <c r="V11" s="89"/>
      <c r="W11" s="89"/>
      <c r="X11" s="89"/>
      <c r="Y11" s="89"/>
      <c r="Z11" s="89"/>
      <c r="AA11" s="89"/>
      <c r="AB11" s="89"/>
      <c r="AC11" s="89"/>
      <c r="AD11" s="89"/>
    </row>
    <row r="12" spans="2:30" ht="27" customHeight="1" x14ac:dyDescent="0.2">
      <c r="B12" s="289" t="s">
        <v>109</v>
      </c>
      <c r="C12" s="290"/>
      <c r="D12" s="280"/>
      <c r="E12" s="281"/>
      <c r="O12" s="89"/>
      <c r="P12" s="283"/>
      <c r="Q12" s="283"/>
      <c r="R12" s="126"/>
      <c r="S12" s="121"/>
      <c r="T12" s="285"/>
      <c r="U12" s="282"/>
      <c r="V12" s="89"/>
      <c r="W12" s="89"/>
      <c r="X12" s="89"/>
      <c r="Y12" s="89"/>
      <c r="Z12" s="89"/>
      <c r="AA12" s="89"/>
      <c r="AB12" s="89"/>
      <c r="AC12" s="89"/>
      <c r="AD12" s="89"/>
    </row>
    <row r="13" spans="2:30" ht="12.75" customHeight="1" x14ac:dyDescent="0.2">
      <c r="B13" s="289" t="s">
        <v>110</v>
      </c>
      <c r="C13" s="290"/>
      <c r="D13" s="287"/>
      <c r="E13" s="288"/>
      <c r="O13" s="89"/>
      <c r="P13" s="283"/>
      <c r="Q13" s="283"/>
      <c r="R13" s="126"/>
      <c r="S13" s="121"/>
      <c r="T13" s="282"/>
      <c r="U13" s="282"/>
      <c r="V13" s="89"/>
      <c r="W13" s="89"/>
      <c r="X13" s="89"/>
      <c r="Y13" s="89"/>
      <c r="Z13" s="89"/>
      <c r="AA13" s="89"/>
      <c r="AB13" s="89"/>
      <c r="AC13" s="89"/>
      <c r="AD13" s="89"/>
    </row>
    <row r="14" spans="2:30" ht="12.75" customHeight="1" x14ac:dyDescent="0.2">
      <c r="B14" s="278" t="s">
        <v>131</v>
      </c>
      <c r="C14" s="279"/>
      <c r="D14" s="287"/>
      <c r="E14" s="288"/>
      <c r="O14" s="89"/>
      <c r="P14" s="283"/>
      <c r="Q14" s="283"/>
      <c r="R14" s="126"/>
      <c r="S14" s="121"/>
      <c r="T14" s="282"/>
      <c r="U14" s="282"/>
      <c r="V14" s="89"/>
      <c r="W14" s="89"/>
      <c r="X14" s="89"/>
      <c r="Y14" s="89"/>
      <c r="Z14" s="89"/>
      <c r="AA14" s="89"/>
      <c r="AB14" s="89"/>
      <c r="AC14" s="89"/>
      <c r="AD14" s="89"/>
    </row>
    <row r="15" spans="2:30" ht="14.25" x14ac:dyDescent="0.2">
      <c r="B15" s="289" t="s">
        <v>132</v>
      </c>
      <c r="C15" s="290"/>
      <c r="D15" s="291"/>
      <c r="E15" s="288"/>
      <c r="O15" s="89"/>
      <c r="P15" s="283"/>
      <c r="Q15" s="283"/>
      <c r="R15" s="126"/>
      <c r="S15" s="121"/>
      <c r="T15" s="282"/>
      <c r="U15" s="282"/>
      <c r="V15" s="89"/>
      <c r="W15" s="89"/>
      <c r="X15" s="89"/>
      <c r="Y15" s="89"/>
      <c r="Z15" s="89"/>
      <c r="AA15" s="89"/>
      <c r="AB15" s="89"/>
      <c r="AC15" s="89"/>
      <c r="AD15" s="89"/>
    </row>
    <row r="16" spans="2:30" ht="15" thickBot="1" x14ac:dyDescent="0.25">
      <c r="B16" s="292" t="s">
        <v>133</v>
      </c>
      <c r="C16" s="293"/>
      <c r="D16" s="294"/>
      <c r="E16" s="295"/>
      <c r="O16" s="89"/>
      <c r="P16" s="283"/>
      <c r="Q16" s="283"/>
      <c r="R16" s="126"/>
      <c r="S16" s="121"/>
      <c r="T16" s="284"/>
      <c r="U16" s="284"/>
      <c r="V16" s="89"/>
      <c r="W16" s="89"/>
      <c r="X16" s="89"/>
      <c r="Y16" s="89"/>
      <c r="Z16" s="89"/>
      <c r="AA16" s="89"/>
      <c r="AB16" s="89"/>
      <c r="AC16" s="89"/>
      <c r="AD16" s="89"/>
    </row>
    <row r="19" spans="15:20" x14ac:dyDescent="0.2">
      <c r="O19" s="117"/>
      <c r="P19" s="117"/>
      <c r="Q19" s="117"/>
      <c r="R19" s="116"/>
    </row>
    <row r="20" spans="15:20" x14ac:dyDescent="0.2">
      <c r="O20" s="117"/>
      <c r="P20" s="269"/>
      <c r="Q20" s="269"/>
      <c r="R20" s="116"/>
      <c r="S20" s="270"/>
      <c r="T20" s="271"/>
    </row>
    <row r="21" spans="15:20" x14ac:dyDescent="0.2">
      <c r="O21" s="117"/>
      <c r="P21" s="269"/>
      <c r="Q21" s="269"/>
      <c r="R21" s="116"/>
      <c r="S21" s="270"/>
      <c r="T21" s="271"/>
    </row>
    <row r="22" spans="15:20" x14ac:dyDescent="0.2">
      <c r="O22" s="117"/>
      <c r="P22" s="269"/>
      <c r="Q22" s="269"/>
      <c r="R22" s="116"/>
      <c r="S22" s="270"/>
      <c r="T22" s="271"/>
    </row>
    <row r="23" spans="15:20" x14ac:dyDescent="0.2">
      <c r="O23" s="117"/>
      <c r="P23" s="269"/>
      <c r="Q23" s="269"/>
      <c r="R23" s="116"/>
      <c r="S23" s="270"/>
      <c r="T23" s="271"/>
    </row>
    <row r="24" spans="15:20" x14ac:dyDescent="0.2">
      <c r="O24" s="117"/>
      <c r="P24" s="269"/>
      <c r="Q24" s="269"/>
      <c r="R24" s="116"/>
      <c r="S24" s="270"/>
      <c r="T24" s="271"/>
    </row>
    <row r="25" spans="15:20" x14ac:dyDescent="0.2">
      <c r="O25" s="117"/>
      <c r="P25" s="269"/>
      <c r="Q25" s="269"/>
      <c r="R25" s="116"/>
      <c r="S25" s="270"/>
      <c r="T25" s="271"/>
    </row>
    <row r="26" spans="15:20" x14ac:dyDescent="0.2">
      <c r="O26" s="117"/>
      <c r="P26" s="269"/>
      <c r="Q26" s="269"/>
      <c r="R26" s="116"/>
      <c r="S26" s="270"/>
      <c r="T26" s="271"/>
    </row>
    <row r="27" spans="15:20" x14ac:dyDescent="0.2">
      <c r="O27" s="117"/>
      <c r="P27" s="117"/>
      <c r="Q27" s="117"/>
      <c r="R27" s="116"/>
    </row>
    <row r="28" spans="15:20" x14ac:dyDescent="0.2">
      <c r="O28" s="117"/>
      <c r="P28" s="117"/>
      <c r="Q28" s="117"/>
      <c r="R28" s="116"/>
    </row>
  </sheetData>
  <mergeCells count="64">
    <mergeCell ref="B15:C15"/>
    <mergeCell ref="D15:E15"/>
    <mergeCell ref="B16:C16"/>
    <mergeCell ref="D16:E16"/>
    <mergeCell ref="B11:C11"/>
    <mergeCell ref="D11:E11"/>
    <mergeCell ref="B12:C12"/>
    <mergeCell ref="D12:E12"/>
    <mergeCell ref="B13:C13"/>
    <mergeCell ref="D13:E13"/>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P3:U3"/>
    <mergeCell ref="P4:Q4"/>
    <mergeCell ref="T4:U4"/>
    <mergeCell ref="P5:Q5"/>
    <mergeCell ref="P6:Q6"/>
    <mergeCell ref="T9:U9"/>
    <mergeCell ref="P10:Q10"/>
    <mergeCell ref="T10:U10"/>
    <mergeCell ref="P11:Q11"/>
    <mergeCell ref="T11:U11"/>
    <mergeCell ref="T15:U15"/>
    <mergeCell ref="P16:Q16"/>
    <mergeCell ref="T16:U16"/>
    <mergeCell ref="P12:Q12"/>
    <mergeCell ref="T12:U12"/>
    <mergeCell ref="P13:Q13"/>
    <mergeCell ref="T13:U13"/>
    <mergeCell ref="P14:Q14"/>
    <mergeCell ref="T14:U14"/>
    <mergeCell ref="B3:E3"/>
    <mergeCell ref="B4:C4"/>
    <mergeCell ref="D4:E4"/>
    <mergeCell ref="B5:C5"/>
    <mergeCell ref="D5:E5"/>
    <mergeCell ref="S25:T25"/>
    <mergeCell ref="S26:T26"/>
    <mergeCell ref="S20:T20"/>
    <mergeCell ref="S21:T21"/>
    <mergeCell ref="S22:T22"/>
    <mergeCell ref="S23:T23"/>
    <mergeCell ref="S24:T24"/>
    <mergeCell ref="P25:Q25"/>
    <mergeCell ref="P26:Q26"/>
    <mergeCell ref="P20:Q20"/>
    <mergeCell ref="P21:Q21"/>
    <mergeCell ref="P22:Q22"/>
    <mergeCell ref="P23:Q23"/>
    <mergeCell ref="P24:Q24"/>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tabColor theme="0" tint="-0.249977111117893"/>
  </sheetPr>
  <dimension ref="A1:R55"/>
  <sheetViews>
    <sheetView tabSelected="1" view="pageBreakPreview" topLeftCell="A19" zoomScaleSheetLayoutView="100" workbookViewId="0">
      <selection activeCell="O29" sqref="O29"/>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299"/>
      <c r="B1" s="300"/>
      <c r="C1" s="300"/>
      <c r="D1" s="300"/>
      <c r="E1" s="300"/>
      <c r="F1" s="300"/>
      <c r="G1" s="300"/>
      <c r="H1" s="300"/>
      <c r="I1" s="300"/>
      <c r="J1" s="300"/>
      <c r="K1" s="2"/>
      <c r="L1" s="2"/>
      <c r="M1" s="2"/>
    </row>
    <row r="2" spans="1:18" ht="12.75" customHeight="1" x14ac:dyDescent="0.2">
      <c r="A2" s="302" t="s">
        <v>72</v>
      </c>
      <c r="B2" s="303"/>
      <c r="C2" s="303"/>
      <c r="D2" s="304"/>
      <c r="E2" s="206" t="s">
        <v>53</v>
      </c>
      <c r="F2" s="207"/>
      <c r="G2" s="207"/>
      <c r="H2" s="208"/>
      <c r="I2" s="20" t="s">
        <v>35</v>
      </c>
      <c r="J2" s="24" t="s">
        <v>54</v>
      </c>
    </row>
    <row r="3" spans="1:18" ht="12.75" customHeight="1" x14ac:dyDescent="0.2">
      <c r="A3" s="305"/>
      <c r="B3" s="306"/>
      <c r="C3" s="306"/>
      <c r="D3" s="307"/>
      <c r="E3" s="209"/>
      <c r="F3" s="210"/>
      <c r="G3" s="210"/>
      <c r="H3" s="211"/>
      <c r="I3" s="21" t="s">
        <v>36</v>
      </c>
      <c r="J3" s="25" t="s">
        <v>50</v>
      </c>
    </row>
    <row r="4" spans="1:18" ht="12.75" customHeight="1" x14ac:dyDescent="0.2">
      <c r="A4" s="305"/>
      <c r="B4" s="306"/>
      <c r="C4" s="306"/>
      <c r="D4" s="307"/>
      <c r="E4" s="209"/>
      <c r="F4" s="210"/>
      <c r="G4" s="210"/>
      <c r="H4" s="211"/>
      <c r="I4" s="21" t="s">
        <v>37</v>
      </c>
      <c r="J4" s="46" t="s">
        <v>76</v>
      </c>
    </row>
    <row r="5" spans="1:18" ht="15" customHeight="1" x14ac:dyDescent="0.2">
      <c r="A5" s="308"/>
      <c r="B5" s="309"/>
      <c r="C5" s="309"/>
      <c r="D5" s="310"/>
      <c r="E5" s="209"/>
      <c r="F5" s="210"/>
      <c r="G5" s="210"/>
      <c r="H5" s="211"/>
      <c r="I5" s="22" t="s">
        <v>38</v>
      </c>
      <c r="J5" s="47">
        <v>42440</v>
      </c>
    </row>
    <row r="6" spans="1:18" x14ac:dyDescent="0.2">
      <c r="A6" s="263" t="s">
        <v>13</v>
      </c>
      <c r="B6" s="264"/>
      <c r="C6" s="264"/>
      <c r="D6" s="264"/>
      <c r="E6" s="264"/>
      <c r="F6" s="264"/>
      <c r="G6" s="264"/>
      <c r="H6" s="264"/>
      <c r="I6" s="264"/>
      <c r="J6" s="225"/>
    </row>
    <row r="7" spans="1:18" ht="25.5" x14ac:dyDescent="0.2">
      <c r="A7" s="226" t="s">
        <v>0</v>
      </c>
      <c r="B7" s="239" t="s">
        <v>54</v>
      </c>
      <c r="C7" s="240"/>
      <c r="D7" s="241"/>
      <c r="E7" s="245" t="s">
        <v>1</v>
      </c>
      <c r="F7" s="185" t="s">
        <v>55</v>
      </c>
      <c r="G7" s="186"/>
      <c r="H7" s="187"/>
      <c r="I7" s="10" t="s">
        <v>2</v>
      </c>
      <c r="J7" s="11" t="s">
        <v>17</v>
      </c>
    </row>
    <row r="8" spans="1:18" ht="25.5" x14ac:dyDescent="0.2">
      <c r="A8" s="227"/>
      <c r="B8" s="242"/>
      <c r="C8" s="243"/>
      <c r="D8" s="244"/>
      <c r="E8" s="246"/>
      <c r="F8" s="188"/>
      <c r="G8" s="189"/>
      <c r="H8" s="190"/>
      <c r="I8" s="12" t="s">
        <v>20</v>
      </c>
      <c r="J8" s="13" t="s">
        <v>18</v>
      </c>
    </row>
    <row r="9" spans="1:18" x14ac:dyDescent="0.2">
      <c r="A9" s="191"/>
      <c r="B9" s="192"/>
      <c r="C9" s="192"/>
      <c r="D9" s="192"/>
      <c r="E9" s="192"/>
      <c r="F9" s="192"/>
      <c r="G9" s="192"/>
      <c r="H9" s="192"/>
      <c r="I9" s="192"/>
      <c r="J9" s="193"/>
    </row>
    <row r="10" spans="1:18" ht="66.75" customHeight="1" x14ac:dyDescent="0.2">
      <c r="A10" s="4" t="s">
        <v>3</v>
      </c>
      <c r="B10" s="296" t="s">
        <v>56</v>
      </c>
      <c r="C10" s="297"/>
      <c r="D10" s="297"/>
      <c r="E10" s="297"/>
      <c r="F10" s="301"/>
      <c r="G10" s="37" t="s">
        <v>4</v>
      </c>
      <c r="H10" s="296" t="s">
        <v>57</v>
      </c>
      <c r="I10" s="297"/>
      <c r="J10" s="298"/>
    </row>
    <row r="11" spans="1:18" ht="78.75" customHeight="1" x14ac:dyDescent="0.2">
      <c r="A11" s="4" t="s">
        <v>5</v>
      </c>
      <c r="B11" s="296" t="s">
        <v>44</v>
      </c>
      <c r="C11" s="297"/>
      <c r="D11" s="297"/>
      <c r="E11" s="297"/>
      <c r="F11" s="301"/>
      <c r="G11" s="37" t="s">
        <v>6</v>
      </c>
      <c r="H11" s="296" t="s">
        <v>58</v>
      </c>
      <c r="I11" s="297"/>
      <c r="J11" s="298"/>
    </row>
    <row r="12" spans="1:18" ht="92.25" customHeight="1" x14ac:dyDescent="0.2">
      <c r="A12" s="4" t="s">
        <v>7</v>
      </c>
      <c r="B12" s="296" t="s">
        <v>59</v>
      </c>
      <c r="C12" s="297"/>
      <c r="D12" s="297"/>
      <c r="E12" s="297"/>
      <c r="F12" s="301"/>
      <c r="G12" s="37" t="s">
        <v>8</v>
      </c>
      <c r="H12" s="296" t="s">
        <v>60</v>
      </c>
      <c r="I12" s="297"/>
      <c r="J12" s="298"/>
    </row>
    <row r="13" spans="1:18" ht="38.25" x14ac:dyDescent="0.2">
      <c r="A13" s="4" t="s">
        <v>9</v>
      </c>
      <c r="B13" s="296" t="s">
        <v>61</v>
      </c>
      <c r="C13" s="297"/>
      <c r="D13" s="297"/>
      <c r="E13" s="297"/>
      <c r="F13" s="301"/>
      <c r="G13" s="37" t="s">
        <v>10</v>
      </c>
      <c r="H13" s="296" t="s">
        <v>62</v>
      </c>
      <c r="I13" s="297"/>
      <c r="J13" s="298"/>
    </row>
    <row r="14" spans="1:18" ht="38.25" customHeight="1" x14ac:dyDescent="0.2">
      <c r="A14" s="4" t="s">
        <v>11</v>
      </c>
      <c r="B14" s="199" t="s">
        <v>33</v>
      </c>
      <c r="C14" s="319"/>
      <c r="D14" s="319"/>
      <c r="E14" s="319"/>
      <c r="F14" s="320"/>
      <c r="G14" s="37" t="s">
        <v>12</v>
      </c>
      <c r="H14" s="219" t="s">
        <v>73</v>
      </c>
      <c r="I14" s="219"/>
      <c r="J14" s="321"/>
    </row>
    <row r="15" spans="1:18" ht="26.25" thickBot="1" x14ac:dyDescent="0.25">
      <c r="A15" s="28" t="s">
        <v>29</v>
      </c>
      <c r="B15" s="322">
        <v>1</v>
      </c>
      <c r="C15" s="323"/>
      <c r="D15" s="324"/>
      <c r="E15" s="29" t="s">
        <v>14</v>
      </c>
      <c r="F15" s="49">
        <v>1</v>
      </c>
      <c r="G15" s="29" t="s">
        <v>19</v>
      </c>
      <c r="H15" s="325"/>
      <c r="I15" s="326"/>
      <c r="J15" s="327"/>
      <c r="P15" s="3"/>
      <c r="Q15" s="3"/>
      <c r="R15" s="3"/>
    </row>
    <row r="16" spans="1:18" ht="13.5" thickBot="1" x14ac:dyDescent="0.25">
      <c r="A16" s="220"/>
      <c r="B16" s="221"/>
      <c r="C16" s="221"/>
      <c r="D16" s="221"/>
      <c r="E16" s="221"/>
      <c r="F16" s="221"/>
      <c r="G16" s="221"/>
      <c r="H16" s="221"/>
      <c r="I16" s="221"/>
      <c r="J16" s="222"/>
    </row>
    <row r="17" spans="1:10" ht="13.5" thickBot="1" x14ac:dyDescent="0.25">
      <c r="A17" s="313"/>
      <c r="B17" s="314"/>
      <c r="C17" s="314"/>
      <c r="D17" s="314"/>
      <c r="E17" s="314"/>
      <c r="F17" s="314"/>
      <c r="G17" s="314"/>
      <c r="H17" s="314"/>
      <c r="I17" s="314"/>
      <c r="J17" s="315"/>
    </row>
    <row r="18" spans="1:10" ht="12.75" customHeight="1" x14ac:dyDescent="0.2">
      <c r="A18" s="204"/>
      <c r="B18" s="212" t="s">
        <v>72</v>
      </c>
      <c r="C18" s="212"/>
      <c r="D18" s="212"/>
      <c r="E18" s="206" t="s">
        <v>53</v>
      </c>
      <c r="F18" s="207"/>
      <c r="G18" s="207"/>
      <c r="H18" s="208"/>
      <c r="I18" s="20" t="s">
        <v>35</v>
      </c>
      <c r="J18" s="24" t="s">
        <v>54</v>
      </c>
    </row>
    <row r="19" spans="1:10" ht="12.75" customHeight="1" x14ac:dyDescent="0.2">
      <c r="A19" s="205"/>
      <c r="B19" s="213"/>
      <c r="C19" s="213"/>
      <c r="D19" s="213"/>
      <c r="E19" s="209"/>
      <c r="F19" s="210"/>
      <c r="G19" s="210"/>
      <c r="H19" s="211"/>
      <c r="I19" s="21" t="s">
        <v>36</v>
      </c>
      <c r="J19" s="25" t="s">
        <v>51</v>
      </c>
    </row>
    <row r="20" spans="1:10" ht="12.75" customHeight="1" x14ac:dyDescent="0.2">
      <c r="A20" s="205"/>
      <c r="B20" s="213"/>
      <c r="C20" s="213"/>
      <c r="D20" s="213"/>
      <c r="E20" s="209"/>
      <c r="F20" s="210"/>
      <c r="G20" s="210"/>
      <c r="H20" s="211"/>
      <c r="I20" s="21" t="s">
        <v>37</v>
      </c>
      <c r="J20" s="46" t="s">
        <v>67</v>
      </c>
    </row>
    <row r="21" spans="1:10" ht="25.5" customHeight="1" x14ac:dyDescent="0.2">
      <c r="A21" s="205"/>
      <c r="B21" s="213"/>
      <c r="C21" s="213"/>
      <c r="D21" s="213"/>
      <c r="E21" s="209"/>
      <c r="F21" s="210"/>
      <c r="G21" s="210"/>
      <c r="H21" s="211"/>
      <c r="I21" s="22" t="s">
        <v>38</v>
      </c>
      <c r="J21" s="47">
        <v>41229</v>
      </c>
    </row>
    <row r="22" spans="1:10" ht="13.5" thickBot="1" x14ac:dyDescent="0.25">
      <c r="A22" s="316" t="s">
        <v>39</v>
      </c>
      <c r="B22" s="317"/>
      <c r="C22" s="317"/>
      <c r="D22" s="317"/>
      <c r="E22" s="317"/>
      <c r="F22" s="317"/>
      <c r="G22" s="317"/>
      <c r="H22" s="317"/>
      <c r="I22" s="317"/>
      <c r="J22" s="318"/>
    </row>
    <row r="23" spans="1:10" ht="25.5" x14ac:dyDescent="0.2">
      <c r="A23" s="36" t="s">
        <v>15</v>
      </c>
      <c r="B23" s="86" t="s">
        <v>14</v>
      </c>
      <c r="C23" s="86" t="s">
        <v>21</v>
      </c>
      <c r="D23" s="73" t="s">
        <v>23</v>
      </c>
      <c r="E23" s="73" t="s">
        <v>24</v>
      </c>
      <c r="F23" s="194" t="s">
        <v>25</v>
      </c>
      <c r="G23" s="195"/>
      <c r="H23" s="73" t="s">
        <v>26</v>
      </c>
      <c r="I23" s="73" t="s">
        <v>16</v>
      </c>
      <c r="J23" s="87" t="s">
        <v>27</v>
      </c>
    </row>
    <row r="24" spans="1:10" s="7" customFormat="1" ht="201" customHeight="1" thickBot="1" x14ac:dyDescent="0.25">
      <c r="A24" s="81">
        <v>45108</v>
      </c>
      <c r="B24" s="40">
        <f>+F15</f>
        <v>1</v>
      </c>
      <c r="C24" s="40">
        <v>0</v>
      </c>
      <c r="D24" s="41">
        <v>1</v>
      </c>
      <c r="E24" s="83" t="s">
        <v>143</v>
      </c>
      <c r="F24" s="311" t="s">
        <v>142</v>
      </c>
      <c r="G24" s="312"/>
      <c r="H24" s="38" t="s">
        <v>74</v>
      </c>
      <c r="I24" s="39">
        <v>45291</v>
      </c>
      <c r="J24" s="38"/>
    </row>
    <row r="29" spans="1:10" x14ac:dyDescent="0.2">
      <c r="I29" s="23"/>
    </row>
    <row r="53" spans="2:2" x14ac:dyDescent="0.2">
      <c r="B53" s="23"/>
    </row>
    <row r="54" spans="2:2" x14ac:dyDescent="0.2">
      <c r="B54" s="23"/>
    </row>
    <row r="55" spans="2:2" x14ac:dyDescent="0.2">
      <c r="B55" s="23"/>
    </row>
  </sheetData>
  <mergeCells count="29">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 ref="H12:J12"/>
    <mergeCell ref="A1:J1"/>
    <mergeCell ref="E2:H5"/>
    <mergeCell ref="A6:J6"/>
    <mergeCell ref="A7:A8"/>
    <mergeCell ref="B7:D8"/>
    <mergeCell ref="E7:E8"/>
    <mergeCell ref="F7:H8"/>
    <mergeCell ref="A9:J9"/>
    <mergeCell ref="B10:F10"/>
    <mergeCell ref="H10:J10"/>
    <mergeCell ref="B11:F11"/>
    <mergeCell ref="H11:J11"/>
    <mergeCell ref="A2:D5"/>
    <mergeCell ref="B12:F1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xr:uid="{00000000-0002-0000-0500-00000000000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xr:uid="{00000000-0002-0000-0500-00000100000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xr:uid="{00000000-0002-0000-0500-000002000000}"/>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xr:uid="{00000000-0002-0000-0500-000003000000}">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xr:uid="{00000000-0002-0000-0500-000004000000}">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ADVERTENCIAS PARA EL USUARIO</cp:lastModifiedBy>
  <cp:lastPrinted>2023-04-21T13:21:16Z</cp:lastPrinted>
  <dcterms:created xsi:type="dcterms:W3CDTF">2005-02-23T21:45:27Z</dcterms:created>
  <dcterms:modified xsi:type="dcterms:W3CDTF">2023-10-09T19:38:34Z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