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2\"/>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7" i="11" l="1"/>
  <c r="D36" i="11"/>
  <c r="D35" i="11"/>
  <c r="D34" i="11"/>
  <c r="E11" i="29"/>
  <c r="E10" i="29"/>
  <c r="E9" i="29"/>
  <c r="E8" i="29"/>
  <c r="E7" i="29"/>
  <c r="E17" i="30" l="1"/>
  <c r="D17" i="30"/>
  <c r="E16" i="30"/>
  <c r="D16" i="30"/>
  <c r="E15" i="30"/>
  <c r="D15" i="30"/>
  <c r="D16" i="29"/>
  <c r="D15" i="29"/>
  <c r="D14" i="29"/>
  <c r="D13" i="29" l="1"/>
  <c r="E14" i="30"/>
  <c r="D14" i="30"/>
  <c r="E13" i="30" l="1"/>
  <c r="D13" i="30"/>
  <c r="D12" i="29"/>
  <c r="D12" i="30" l="1"/>
  <c r="E12" i="30"/>
  <c r="E11" i="30"/>
  <c r="D11" i="30"/>
  <c r="D11" i="29"/>
  <c r="D34" i="10" l="1"/>
  <c r="D30" i="10" l="1"/>
  <c r="D32" i="10"/>
  <c r="D10" i="29"/>
  <c r="D9" i="29"/>
  <c r="D8" i="29"/>
  <c r="D7" i="29"/>
  <c r="D10" i="30"/>
  <c r="D9" i="30"/>
  <c r="D8" i="30"/>
  <c r="D7" i="30"/>
  <c r="E10" i="30"/>
  <c r="E8" i="30"/>
  <c r="E9" i="30"/>
  <c r="D33" i="11" l="1"/>
  <c r="E7" i="30"/>
  <c r="D31" i="10"/>
  <c r="E6" i="29" s="1"/>
  <c r="D5" i="29" l="1"/>
  <c r="N30" i="10" l="1"/>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<sst xmlns="http://schemas.openxmlformats.org/spreadsheetml/2006/main" count="349" uniqueCount="151">
  <si>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</si>
  <si>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</si>
  <si>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</si>
  <si>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</si>
  <si>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</si>
  <si>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</si>
  <si>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</si>
  <si>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</si>
  <si>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</si>
  <si>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</si>
  <si>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</si>
  <si>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</si>
  <si>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</si>
  <si>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</si>
  <si>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</si>
  <si>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</si>
  <si>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</si>
  <si>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</si>
  <si>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</si>
  <si>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</si>
  <si>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</si>
  <si>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</si>
  <si>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</si>
  <si>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</si>
  <si>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</si>
  <si>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</si>
  <si>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</si>
  <si>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</si>
  <si>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</si>
  <si>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</si>
  <si>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</si>
  <si>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</si>
  <si>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</si>
  <si>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</si>
  <si>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</si>
  <si>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</si>
  <si>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</si>
  <si>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</si>
  <si>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</si>
  <si>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</si>
  <si>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</si>
  <si>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</si>
  <si>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</si>
  <si>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</si>
  <si>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</si>
  <si>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</si>
  <si>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</si>
  <si>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</si>
  <si>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</si>
  <si>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</si>
  <si>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</si>
  <si>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</si>
  <si>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</si>
  <si>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</si>
  <si>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</si>
  <si>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</si>
  <si>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</si>
  <si>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</si>
  <si>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</si>
  <si>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</si>
  <si>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</si>
  <si>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</si>
  <si>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</si>
  <si>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</si>
  <si>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</si>
  <si>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</si>
  <si>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</si>
  <si>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</si>
  <si>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</si>
  <si>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</si>
  <si>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</si>
  <si>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</si>
  <si>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</si>
  <si>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</si>
  <si>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</si>
  <si>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</si>
  <si>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</si>
  <si>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</si>
  <si>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</si>
  <si>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</si>
  <si>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</si>
  <si>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</si>
  <si>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</si>
  <si>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</si>
  <si>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</si>
  <si>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</si>
  <si>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</si>
  <si>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</si>
  <si>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</si>
  <si>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</si>
  <si>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</si>
  <si>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</si>
  <si>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</si>
  <si>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</si>
  <si>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</si>
  <si>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</si>
  <si>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</si>
  <si>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</si>
  <si>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</si>
  <si>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</si>
  <si>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</si>
  <si>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</si>
  <si>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</si>
  <si>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</si>
  <si>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</si>
  <si>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</si>
  <si>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</si>
  <si>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</si>
  <si>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</si>
  <si>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</si>
  <si>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</si>
  <si>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</si>
  <si>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</si>
  <si>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</si>
  <si>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</si>
  <si>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</si>
  <si>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</si>
  <si>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</si>
  <si>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</si>
  <si>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</si>
  <si>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</si>
  <si>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</si>
  <si>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</si>
  <si>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</si>
  <si>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</si>
  <si>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</si>
  <si>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</si>
  <si>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</si>
  <si>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</si>
  <si>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</si>
  <si>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</si>
  <si>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</si>
  <si>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</si>
  <si>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</si>
  <si>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</si>
  <si>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</si>
  <si>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</si>
  <si>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</si>
  <si>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</si>
  <si>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</si>
  <si>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</si>
  <si>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</si>
  <si>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</si>
  <si>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</si>
  <si>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 xml:space="preserve">Queja por falta de respuesta de fondo y tramite de sustitución,  falta de expedición de paz y salvo para tramite de cesantia; Mal estado de vías y peligro inminente para el transporte escolar - Institución educativa San Martin de Porres - Samaniego; mal estado de alimentos entregados por el operador para la semana del 28 de febrero de 2022 al 04 de marzo de 2022, a la Institución Educativa Agropecuaria Santa Ana del municipio de Imues; por qué no se da la orden de pago de mi pensión; la resolución de reconocimiento está desde el 15 de diciembre;  entrega de  informacion a personas desconocidas sin tener encuenta mi situacion de desplazada  </t>
  </si>
  <si>
    <t>Inconformidad en cuanto a la manera como se ha reemplazado a la directora del grado 1-2,; queja por no realizar actividades extracurriculares complementarias contra el docente: MANUEL GERMAN YAMA CADENA; por falt a de expedición de cerificado de salarios; por maltrato a estudiante, realizado por la profesora Aleyda Celis Pantoja del Colegio Nuestra Señora de Fátima del Municipio de Sandoná.; por presunto abandono de cargo del docente jefferson stiven esterilla palacios, quien desde el mes de agosto de 2021 que se reinicio las labores educativas en presencialidad no ha hecho presencia en la comunidad ni en la institucion.;  queja presentada por docentes relacionada con la necesidad de tener acompañamiento y capacitación a como dar respuesta a las situaciones que se puedan presentar en el marco del conflicto armado</t>
  </si>
  <si>
    <t>Inconsistencias de nomina por descuentos realizados, por falta de expedición de certificado,  por pago del mes de abril no se refleja el sobresueldo por concepto de nombramiento por encargatura de directivo docente coordinador de la I.E.Bachillerato-La Cruz ; no se ha cumplido con la expedición del certificado de paz y salvo;  correcciones en mi historia laboral, ya que cuando solicite este certificado me lo enviaron con un error en mi segundo apellido; por inconsistencias de nomina por falta de pago de recargo directivo docente;  por falta de pago por trabajo como docente de vacante temporal de la Institución educativa Rafael Uribe Uribe en la que labore durante las fecha de 07 de marzo a 18 de abril del presente año 2022.; cobro de retefuente indicando que fue desvinculado,  queja por pago de retroactivo a otra cuenta.</t>
  </si>
  <si>
    <t>La oportunidad de respuesta se mantiene en un rango bueno, existiendo requerimientos vencidos, se solicita mayor compromiso por parte de funcionarios y contratistas, y se coordina con los Jefes de cada dependencia</t>
  </si>
  <si>
    <t>La oportunidad de respuesta se encuentra con un porcentaje de 93.26% menor frente al mes anterior, pero se conserva en un rango bueno</t>
  </si>
  <si>
    <t>La baja de oportunidad de respuesta se debe al incumplimiento de respuestas a tiempo por parte de contratistas, a pesar de ello se mantiene en un rango bueno</t>
  </si>
  <si>
    <t>La encuesta de Satisfacción  será aplicaca a partir del  1 de julio con corte a 30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</si>
</sst>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2" fontId="10" fillId="0" borderId="1" xfId="0" applyNumberFormat="1" applyFont="1" applyBorder="1" applyAlignment="1">
      <alignment vertical="center" wrapText="1"/>
    </xf>
    <xf numFmtId="0" fontId="2" fillId="0" borderId="0" xfId="0" applyFont="1" applyAlignment="1">
      <alignment horizontal="center"/>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pt idx="2">
                  <c:v>12</c:v>
                </c:pt>
                <c:pt idx="3">
                  <c:v>15</c:v>
                </c:pt>
                <c:pt idx="4">
                  <c:v>12</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12</c:v>
                </c:pt>
                <c:pt idx="3">
                  <c:v>15</c:v>
                </c:pt>
                <c:pt idx="4">
                  <c:v>12</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0.2</c:v>
                </c:pt>
                <c:pt idx="3">
                  <c:v>-2.75E-2</c:v>
                </c:pt>
                <c:pt idx="4">
                  <c:v>0.2</c:v>
                </c:pt>
                <c:pt idx="5">
                  <c:v>0</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pt idx="2">
                  <c:v>44651</c:v>
                </c:pt>
                <c:pt idx="3">
                  <c:v>44681</c:v>
                </c:pt>
                <c:pt idx="4">
                  <c:v>44712</c:v>
                </c:pt>
              </c:numCache>
            </c:numRef>
          </c:cat>
          <c:val>
            <c:numRef>
              <c:f>'E01.002 EFECT RTA'!$C$32:$C$43</c:f>
              <c:numCache>
                <c:formatCode>#,##0.000</c:formatCode>
                <c:ptCount val="11"/>
                <c:pt idx="0">
                  <c:v>0.98399999999999999</c:v>
                </c:pt>
                <c:pt idx="1">
                  <c:v>0.93640000000000001</c:v>
                </c:pt>
                <c:pt idx="2" formatCode="General">
                  <c:v>0.94610000000000005</c:v>
                </c:pt>
                <c:pt idx="3">
                  <c:v>0.93259999999999998</c:v>
                </c:pt>
                <c:pt idx="4">
                  <c:v>0.89500000000000002</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0.94610000000000005</c:v>
                </c:pt>
                <c:pt idx="3">
                  <c:v>0.93259999999999998</c:v>
                </c:pt>
                <c:pt idx="4">
                  <c:v>0.89500000000000002</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0.94610000000000005</c:v>
                </c:pt>
                <c:pt idx="3">
                  <c:v>0.93259999999999998</c:v>
                </c:pt>
                <c:pt idx="4">
                  <c:v>0.89500000000000002</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pt idx="3">
                  <c:v>35</c:v>
                </c:pt>
                <c:pt idx="4">
                  <c:v>42</c:v>
                </c:pt>
                <c:pt idx="5">
                  <c:v>45</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topLeftCell="A22" zoomScale="110" zoomScaleSheetLayoutView="110" workbookViewId="0">
      <selection activeCell="E36" sqref="E36"/>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77.42578125"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141</v>
      </c>
      <c r="F30" s="205" t="s">
        <v>142</v>
      </c>
      <c r="G30" s="205"/>
      <c r="H30" s="187" t="s">
        <v>65</v>
      </c>
      <c r="I30" s="182">
        <v>44592</v>
      </c>
      <c r="J30" s="188" t="s">
        <v>22</v>
      </c>
      <c r="K30" s="118"/>
      <c r="N30" s="119">
        <f>24-2</f>
        <v>22</v>
      </c>
    </row>
    <row r="31" spans="1:16" s="119" customFormat="1" ht="100.5" customHeight="1" x14ac:dyDescent="0.2">
      <c r="A31" s="182">
        <v>44620</v>
      </c>
      <c r="B31" s="183">
        <v>10</v>
      </c>
      <c r="C31" s="184">
        <v>15</v>
      </c>
      <c r="D31" s="185">
        <f>+(C30-C31)/C30</f>
        <v>-0.25</v>
      </c>
      <c r="E31" s="186" t="s">
        <v>143</v>
      </c>
      <c r="F31" s="205" t="s">
        <v>142</v>
      </c>
      <c r="G31" s="205"/>
      <c r="H31" s="187" t="s">
        <v>65</v>
      </c>
      <c r="I31" s="182">
        <v>44620</v>
      </c>
      <c r="J31" s="188" t="s">
        <v>22</v>
      </c>
      <c r="K31" s="118"/>
      <c r="P31" s="120"/>
    </row>
    <row r="32" spans="1:16" s="119" customFormat="1" ht="165" customHeight="1" x14ac:dyDescent="0.2">
      <c r="A32" s="182">
        <v>44651</v>
      </c>
      <c r="B32" s="183">
        <v>10</v>
      </c>
      <c r="C32" s="184">
        <v>12</v>
      </c>
      <c r="D32" s="185">
        <f>+(C31-C32)/C31</f>
        <v>0.2</v>
      </c>
      <c r="E32" s="192" t="s">
        <v>144</v>
      </c>
      <c r="F32" s="205" t="s">
        <v>142</v>
      </c>
      <c r="G32" s="205"/>
      <c r="H32" s="187" t="s">
        <v>65</v>
      </c>
      <c r="I32" s="182">
        <v>44651</v>
      </c>
      <c r="J32" s="188" t="s">
        <v>22</v>
      </c>
      <c r="K32" s="118"/>
    </row>
    <row r="33" spans="1:17" s="119" customFormat="1" ht="163.5" customHeight="1" x14ac:dyDescent="0.2">
      <c r="A33" s="182">
        <v>44681</v>
      </c>
      <c r="B33" s="183">
        <v>10</v>
      </c>
      <c r="C33" s="190">
        <v>15</v>
      </c>
      <c r="D33" s="185">
        <v>-2.75E-2</v>
      </c>
      <c r="E33" s="192" t="s">
        <v>145</v>
      </c>
      <c r="F33" s="205" t="s">
        <v>142</v>
      </c>
      <c r="G33" s="205"/>
      <c r="H33" s="187" t="s">
        <v>65</v>
      </c>
      <c r="I33" s="182">
        <v>44681</v>
      </c>
      <c r="J33" s="188" t="s">
        <v>22</v>
      </c>
      <c r="K33" s="118"/>
      <c r="Q33" s="119">
        <f>24-9</f>
        <v>15</v>
      </c>
    </row>
    <row r="34" spans="1:17" s="119" customFormat="1" ht="162" customHeight="1" x14ac:dyDescent="0.2">
      <c r="A34" s="182">
        <v>44712</v>
      </c>
      <c r="B34" s="183">
        <v>10</v>
      </c>
      <c r="C34" s="190">
        <v>12</v>
      </c>
      <c r="D34" s="185">
        <f t="shared" ref="D34:D37" si="1">+(C33-C34)/C33</f>
        <v>0.2</v>
      </c>
      <c r="E34" s="181" t="s">
        <v>146</v>
      </c>
      <c r="F34" s="205" t="s">
        <v>142</v>
      </c>
      <c r="G34" s="205"/>
      <c r="H34" s="187" t="s">
        <v>65</v>
      </c>
      <c r="I34" s="182">
        <v>44712</v>
      </c>
      <c r="J34" s="188" t="s">
        <v>22</v>
      </c>
      <c r="K34" s="118"/>
    </row>
    <row r="35" spans="1:17" s="119" customFormat="1" ht="145.5" customHeight="1" x14ac:dyDescent="0.2">
      <c r="A35" s="182"/>
      <c r="B35" s="183"/>
      <c r="C35" s="189"/>
      <c r="D35" s="185"/>
      <c r="E35" s="181"/>
      <c r="F35" s="205"/>
      <c r="G35" s="205"/>
      <c r="H35" s="187"/>
      <c r="I35" s="182"/>
      <c r="J35" s="188"/>
      <c r="K35" s="118"/>
    </row>
    <row r="36" spans="1:17" s="119" customFormat="1" ht="154.5" customHeight="1" x14ac:dyDescent="0.2">
      <c r="A36" s="182"/>
      <c r="B36" s="183"/>
      <c r="C36" s="189"/>
      <c r="D36" s="185"/>
      <c r="E36" s="181"/>
      <c r="F36" s="205"/>
      <c r="G36" s="205"/>
      <c r="H36" s="187"/>
      <c r="I36" s="182"/>
      <c r="J36" s="188"/>
      <c r="K36" s="118"/>
    </row>
    <row r="37" spans="1:17" s="119" customFormat="1" ht="274.5" customHeight="1" x14ac:dyDescent="0.2">
      <c r="A37" s="182"/>
      <c r="B37" s="183"/>
      <c r="C37" s="196"/>
      <c r="D37" s="185"/>
      <c r="E37" s="181"/>
      <c r="F37" s="205"/>
      <c r="G37" s="205"/>
      <c r="H37" s="187"/>
      <c r="I37" s="182"/>
      <c r="J37" s="188"/>
      <c r="K37" s="118"/>
    </row>
    <row r="38" spans="1:17" s="119" customFormat="1" ht="194.25" customHeight="1" x14ac:dyDescent="0.2">
      <c r="A38" s="182"/>
      <c r="B38" s="183"/>
      <c r="C38" s="196"/>
      <c r="D38" s="185"/>
      <c r="E38" s="181"/>
      <c r="F38" s="205"/>
      <c r="G38" s="205"/>
      <c r="H38" s="187"/>
      <c r="I38" s="182"/>
      <c r="J38" s="188"/>
      <c r="K38" s="117"/>
    </row>
    <row r="39" spans="1:17" s="119" customFormat="1" ht="135" customHeight="1" x14ac:dyDescent="0.2">
      <c r="A39" s="182"/>
      <c r="B39" s="183"/>
      <c r="C39" s="196"/>
      <c r="D39" s="185"/>
      <c r="E39" s="181"/>
      <c r="F39" s="205"/>
      <c r="G39" s="205"/>
      <c r="H39" s="187"/>
      <c r="I39" s="182"/>
      <c r="J39" s="188"/>
      <c r="K39" s="117"/>
      <c r="L39" s="121"/>
      <c r="M39" s="121"/>
    </row>
    <row r="40" spans="1:17" ht="138" customHeight="1" x14ac:dyDescent="0.2">
      <c r="A40" s="182"/>
      <c r="B40" s="183"/>
      <c r="C40" s="197"/>
      <c r="D40" s="185"/>
      <c r="E40" s="181"/>
      <c r="F40" s="205"/>
      <c r="G40" s="205"/>
      <c r="H40" s="187"/>
      <c r="I40" s="182"/>
      <c r="J40" s="191"/>
      <c r="K40" s="117"/>
      <c r="O40" s="26"/>
    </row>
    <row r="41" spans="1:17" ht="303.75" customHeight="1" x14ac:dyDescent="0.2">
      <c r="A41" s="182"/>
      <c r="B41" s="183"/>
      <c r="C41" s="196"/>
      <c r="D41" s="185"/>
      <c r="E41" s="181"/>
      <c r="F41" s="205"/>
      <c r="G41" s="205"/>
      <c r="H41" s="187"/>
      <c r="I41" s="182"/>
      <c r="J41" s="182"/>
      <c r="K41" s="178"/>
    </row>
    <row r="42" spans="1:17" ht="120.75" customHeight="1" x14ac:dyDescent="0.2">
      <c r="A42" s="81"/>
      <c r="B42" s="82"/>
      <c r="C42" s="91"/>
      <c r="D42" s="174"/>
      <c r="E42" s="129"/>
      <c r="F42" s="85"/>
      <c r="G42" s="85"/>
      <c r="H42" s="37"/>
      <c r="I42" s="81"/>
      <c r="J42" s="86"/>
      <c r="K42" s="3"/>
    </row>
    <row r="43" spans="1:17" ht="120.75" customHeight="1" x14ac:dyDescent="0.2">
      <c r="A43" s="81"/>
      <c r="B43" s="82"/>
      <c r="C43" s="83"/>
      <c r="D43" s="174"/>
      <c r="E43" s="80"/>
      <c r="F43" s="85"/>
      <c r="G43" s="85"/>
      <c r="H43" s="37"/>
      <c r="I43" s="81"/>
      <c r="J43" s="86"/>
      <c r="K43" s="3"/>
    </row>
    <row r="44" spans="1:17" ht="120.75" customHeight="1" x14ac:dyDescent="0.2">
      <c r="A44" s="81"/>
      <c r="B44" s="82"/>
      <c r="C44" s="83"/>
      <c r="D44" s="174"/>
      <c r="E44" s="80"/>
      <c r="F44" s="85"/>
      <c r="G44" s="85"/>
      <c r="H44" s="37"/>
      <c r="I44" s="81"/>
      <c r="J44" s="86"/>
      <c r="K44" s="3"/>
    </row>
    <row r="45" spans="1:17" s="3" customFormat="1" ht="16.5" customHeight="1" x14ac:dyDescent="0.2">
      <c r="A45" s="30"/>
      <c r="B45" s="33"/>
      <c r="C45" s="34"/>
      <c r="D45" s="175"/>
      <c r="E45" s="35"/>
      <c r="F45" s="35"/>
      <c r="G45" s="36"/>
      <c r="H45" s="37"/>
      <c r="I45" s="38"/>
      <c r="J45" s="29"/>
    </row>
    <row r="46" spans="1:17" s="3" customFormat="1" ht="10.5" customHeight="1" x14ac:dyDescent="0.2">
      <c r="C46" s="29"/>
      <c r="D46" s="176"/>
      <c r="F46" s="141"/>
      <c r="G46" s="17"/>
    </row>
    <row r="47" spans="1:17" s="3" customFormat="1" ht="24.95" customHeight="1" x14ac:dyDescent="0.2">
      <c r="C47" s="29"/>
      <c r="D47" s="176"/>
      <c r="F47" s="141"/>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4" sqref="E14"/>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15</v>
      </c>
      <c r="E6" s="168">
        <f>+'E01.001 VAR. QUEJAS Y RECL'!D31</f>
        <v>-0.25</v>
      </c>
    </row>
    <row r="7" spans="2:5" x14ac:dyDescent="0.2">
      <c r="B7" s="167" t="s">
        <v>114</v>
      </c>
      <c r="C7" s="72">
        <v>10</v>
      </c>
      <c r="D7" s="170">
        <f>+'E01.001 VAR. QUEJAS Y RECL'!C32</f>
        <v>12</v>
      </c>
      <c r="E7" s="168">
        <f>+'E01.001 VAR. QUEJAS Y RECL'!D32</f>
        <v>0.2</v>
      </c>
    </row>
    <row r="8" spans="2:5" x14ac:dyDescent="0.2">
      <c r="B8" s="167" t="s">
        <v>115</v>
      </c>
      <c r="C8" s="72">
        <v>10</v>
      </c>
      <c r="D8" s="170">
        <f>+'E01.001 VAR. QUEJAS Y RECL'!C33</f>
        <v>15</v>
      </c>
      <c r="E8" s="168">
        <f>+'E01.001 VAR. QUEJAS Y RECL'!D33</f>
        <v>-2.75E-2</v>
      </c>
    </row>
    <row r="9" spans="2:5" x14ac:dyDescent="0.2">
      <c r="B9" s="167" t="s">
        <v>116</v>
      </c>
      <c r="C9" s="72">
        <v>10</v>
      </c>
      <c r="D9" s="170">
        <f>+'E01.001 VAR. QUEJAS Y RECL'!C34</f>
        <v>12</v>
      </c>
      <c r="E9" s="168">
        <f>+'E01.001 VAR. QUEJAS Y RECL'!D34</f>
        <v>0.2</v>
      </c>
    </row>
    <row r="10" spans="2:5" x14ac:dyDescent="0.2">
      <c r="B10" s="167" t="s">
        <v>117</v>
      </c>
      <c r="C10" s="72">
        <v>10</v>
      </c>
      <c r="D10" s="180">
        <f>+'E01.001 VAR. QUEJAS Y RECL'!C35</f>
        <v>0</v>
      </c>
      <c r="E10" s="168">
        <f>+'E01.001 VAR. QUEJAS Y RECL'!D35</f>
        <v>0</v>
      </c>
    </row>
    <row r="11" spans="2:5" x14ac:dyDescent="0.2">
      <c r="B11" s="167" t="s">
        <v>118</v>
      </c>
      <c r="C11" s="72">
        <v>10</v>
      </c>
      <c r="D11" s="193">
        <f>+'E01.001 VAR. QUEJAS Y RECL'!C36</f>
        <v>0</v>
      </c>
      <c r="E11" s="168">
        <f>+'E01.001 VAR. QUEJAS Y RECL'!D36</f>
        <v>0</v>
      </c>
    </row>
    <row r="12" spans="2:5" x14ac:dyDescent="0.2">
      <c r="B12" s="167" t="s">
        <v>119</v>
      </c>
      <c r="C12" s="72">
        <v>10</v>
      </c>
      <c r="D12" s="194">
        <f>+'E01.001 VAR. QUEJAS Y RECL'!C37</f>
        <v>0</v>
      </c>
      <c r="E12" s="168"/>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6" zoomScaleSheetLayoutView="100" workbookViewId="0">
      <selection activeCell="A38" sqref="A38:XFD38"/>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v>44620</v>
      </c>
      <c r="B33" s="96">
        <v>100</v>
      </c>
      <c r="C33" s="78">
        <v>0.93640000000000001</v>
      </c>
      <c r="D33" s="71">
        <f t="shared" ref="D33:D39" si="0">+C33*100%</f>
        <v>0.93640000000000001</v>
      </c>
      <c r="E33" s="198" t="s">
        <v>139</v>
      </c>
      <c r="F33" s="267" t="s">
        <v>107</v>
      </c>
      <c r="G33" s="267"/>
      <c r="H33" s="199" t="s">
        <v>52</v>
      </c>
      <c r="I33" s="182">
        <v>44620</v>
      </c>
      <c r="J33" s="201" t="s">
        <v>22</v>
      </c>
    </row>
    <row r="34" spans="1:19" ht="121.5" customHeight="1" x14ac:dyDescent="0.2">
      <c r="A34" s="182">
        <v>44651</v>
      </c>
      <c r="B34" s="96">
        <v>100</v>
      </c>
      <c r="C34" s="116">
        <v>0.94610000000000005</v>
      </c>
      <c r="D34" s="71">
        <f t="shared" si="0"/>
        <v>0.94610000000000005</v>
      </c>
      <c r="E34" s="198" t="s">
        <v>147</v>
      </c>
      <c r="F34" s="267" t="s">
        <v>107</v>
      </c>
      <c r="G34" s="267"/>
      <c r="H34" s="199" t="s">
        <v>52</v>
      </c>
      <c r="I34" s="182">
        <v>44651</v>
      </c>
      <c r="J34" s="201" t="s">
        <v>22</v>
      </c>
    </row>
    <row r="35" spans="1:19" ht="118.5" customHeight="1" x14ac:dyDescent="0.2">
      <c r="A35" s="182">
        <v>44681</v>
      </c>
      <c r="B35" s="96">
        <v>100</v>
      </c>
      <c r="C35" s="78">
        <v>0.93259999999999998</v>
      </c>
      <c r="D35" s="71">
        <f t="shared" si="0"/>
        <v>0.93259999999999998</v>
      </c>
      <c r="E35" s="198" t="s">
        <v>148</v>
      </c>
      <c r="F35" s="267" t="s">
        <v>107</v>
      </c>
      <c r="G35" s="267"/>
      <c r="H35" s="199" t="s">
        <v>52</v>
      </c>
      <c r="I35" s="182">
        <v>44681</v>
      </c>
      <c r="J35" s="201" t="s">
        <v>22</v>
      </c>
    </row>
    <row r="36" spans="1:19" ht="120" customHeight="1" x14ac:dyDescent="0.2">
      <c r="A36" s="182">
        <v>44712</v>
      </c>
      <c r="B36" s="96">
        <v>100</v>
      </c>
      <c r="C36" s="78">
        <v>0.89500000000000002</v>
      </c>
      <c r="D36" s="71">
        <f t="shared" si="0"/>
        <v>0.89500000000000002</v>
      </c>
      <c r="E36" s="198" t="s">
        <v>149</v>
      </c>
      <c r="F36" s="267" t="s">
        <v>107</v>
      </c>
      <c r="G36" s="267"/>
      <c r="H36" s="199" t="s">
        <v>52</v>
      </c>
      <c r="I36" s="182">
        <v>44712</v>
      </c>
      <c r="J36" s="201" t="s">
        <v>22</v>
      </c>
    </row>
    <row r="37" spans="1:19" ht="114.75" hidden="1" customHeight="1" x14ac:dyDescent="0.2">
      <c r="A37" s="182">
        <v>44742</v>
      </c>
      <c r="B37" s="96">
        <v>100</v>
      </c>
      <c r="C37" s="113"/>
      <c r="D37" s="71">
        <f t="shared" si="0"/>
        <v>0</v>
      </c>
      <c r="E37" s="198"/>
      <c r="F37" s="267" t="s">
        <v>107</v>
      </c>
      <c r="G37" s="267"/>
      <c r="H37" s="199" t="s">
        <v>52</v>
      </c>
      <c r="I37" s="182">
        <v>44742</v>
      </c>
      <c r="J37" s="201" t="s">
        <v>22</v>
      </c>
    </row>
    <row r="38" spans="1:19" ht="143.25" customHeight="1" x14ac:dyDescent="0.2">
      <c r="A38" s="182"/>
      <c r="B38" s="96"/>
      <c r="C38" s="113"/>
      <c r="D38" s="71"/>
      <c r="E38" s="198"/>
      <c r="F38" s="267"/>
      <c r="G38" s="267"/>
      <c r="H38" s="199"/>
      <c r="I38" s="182"/>
      <c r="J38" s="201"/>
    </row>
    <row r="39" spans="1:19" ht="112.5" customHeight="1" x14ac:dyDescent="0.2">
      <c r="A39" s="182"/>
      <c r="B39" s="96"/>
      <c r="C39" s="114"/>
      <c r="D39" s="71"/>
      <c r="E39" s="202"/>
      <c r="F39" s="267"/>
      <c r="G39" s="267"/>
      <c r="H39" s="199"/>
      <c r="I39" s="200"/>
      <c r="J39" s="201"/>
    </row>
    <row r="40" spans="1:19" ht="102" customHeight="1" x14ac:dyDescent="0.2">
      <c r="A40" s="182"/>
      <c r="B40" s="96"/>
      <c r="C40" s="114"/>
      <c r="D40" s="71"/>
      <c r="E40" s="202"/>
      <c r="F40" s="285"/>
      <c r="G40" s="285"/>
      <c r="H40" s="199"/>
      <c r="I40" s="200"/>
      <c r="J40" s="201"/>
    </row>
    <row r="41" spans="1:19" ht="136.5" customHeight="1" x14ac:dyDescent="0.2">
      <c r="A41" s="182"/>
      <c r="B41" s="96"/>
      <c r="C41" s="114"/>
      <c r="D41" s="71"/>
      <c r="E41" s="203"/>
      <c r="F41" s="285"/>
      <c r="G41" s="285"/>
      <c r="H41" s="199"/>
      <c r="I41" s="200"/>
      <c r="J41" s="201"/>
      <c r="Q41" s="100"/>
    </row>
    <row r="42" spans="1:19" ht="109.5" customHeight="1" x14ac:dyDescent="0.2">
      <c r="A42" s="182"/>
      <c r="B42" s="96"/>
      <c r="C42" s="114"/>
      <c r="D42" s="71"/>
      <c r="E42" s="202"/>
      <c r="F42" s="285"/>
      <c r="G42" s="285"/>
      <c r="H42" s="199"/>
      <c r="I42" s="200"/>
      <c r="J42" s="201"/>
    </row>
    <row r="43" spans="1:19" ht="111" customHeight="1" x14ac:dyDescent="0.2">
      <c r="A43" s="182"/>
      <c r="B43" s="96"/>
      <c r="C43" s="113"/>
      <c r="D43" s="71"/>
      <c r="E43" s="202"/>
      <c r="F43" s="285"/>
      <c r="G43" s="285"/>
      <c r="H43" s="199"/>
      <c r="I43" s="200"/>
      <c r="J43" s="201"/>
    </row>
    <row r="44" spans="1:19" ht="15.75" thickBot="1" x14ac:dyDescent="0.25">
      <c r="A44" s="182"/>
      <c r="B44" s="96"/>
      <c r="C44" s="113"/>
      <c r="D44" s="71"/>
      <c r="E44" s="202"/>
      <c r="F44" s="285"/>
      <c r="G44" s="285"/>
      <c r="H44" s="199"/>
      <c r="I44" s="204"/>
      <c r="J44" s="201"/>
      <c r="S44" s="20"/>
    </row>
    <row r="45" spans="1:19" x14ac:dyDescent="0.2">
      <c r="S45" s="20"/>
    </row>
    <row r="46" spans="1:19" x14ac:dyDescent="0.2">
      <c r="S46" s="20"/>
    </row>
    <row r="81" spans="1:9" x14ac:dyDescent="0.2">
      <c r="A81" s="286"/>
      <c r="B81" s="286"/>
      <c r="C81" s="76"/>
      <c r="D81" s="77"/>
      <c r="E81" s="286"/>
      <c r="F81" s="286"/>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0.93640000000000001</v>
      </c>
      <c r="E7" s="164">
        <f>+'E01.002 EFECT RTA'!D33</f>
        <v>0.93640000000000001</v>
      </c>
    </row>
    <row r="8" spans="2:8" x14ac:dyDescent="0.2">
      <c r="B8" s="167" t="s">
        <v>114</v>
      </c>
      <c r="C8" s="96">
        <v>100</v>
      </c>
      <c r="D8" s="128">
        <f>+'E01.002 EFECT RTA'!C34</f>
        <v>0.94610000000000005</v>
      </c>
      <c r="E8" s="164">
        <f>+'E01.002 EFECT RTA'!D34</f>
        <v>0.94610000000000005</v>
      </c>
    </row>
    <row r="9" spans="2:8" x14ac:dyDescent="0.2">
      <c r="B9" s="167" t="s">
        <v>115</v>
      </c>
      <c r="C9" s="96">
        <v>100</v>
      </c>
      <c r="D9" s="128">
        <f>+'E01.002 EFECT RTA'!C35</f>
        <v>0.93259999999999998</v>
      </c>
      <c r="E9" s="164">
        <f>+'E01.002 EFECT RTA'!D35</f>
        <v>0.93259999999999998</v>
      </c>
      <c r="G9" s="112"/>
      <c r="H9" s="109"/>
    </row>
    <row r="10" spans="2:8" x14ac:dyDescent="0.2">
      <c r="B10" s="167" t="s">
        <v>116</v>
      </c>
      <c r="C10" s="96">
        <v>100</v>
      </c>
      <c r="D10" s="128">
        <f>+'E01.002 EFECT RTA'!C36</f>
        <v>0.89500000000000002</v>
      </c>
      <c r="E10" s="164">
        <f>+'E01.002 EFECT RTA'!D36</f>
        <v>0.89500000000000002</v>
      </c>
    </row>
    <row r="11" spans="2:8" x14ac:dyDescent="0.2">
      <c r="B11" s="167" t="s">
        <v>117</v>
      </c>
      <c r="C11" s="96">
        <v>100</v>
      </c>
      <c r="D11" s="128">
        <f>+'E01.002 EFECT RTA'!D38</f>
        <v>0</v>
      </c>
      <c r="E11" s="164">
        <f>+'E01.002 EFECT RTA'!D38</f>
        <v>0</v>
      </c>
    </row>
    <row r="12" spans="2:8" x14ac:dyDescent="0.2">
      <c r="B12" s="167" t="s">
        <v>118</v>
      </c>
      <c r="C12" s="96">
        <v>100</v>
      </c>
      <c r="D12" s="128">
        <f>+'E01.002 EFECT RTA'!D39</f>
        <v>0</v>
      </c>
      <c r="E12" s="164">
        <f>+'E01.002 EFECT RTA'!D39</f>
        <v>0</v>
      </c>
    </row>
    <row r="13" spans="2:8" x14ac:dyDescent="0.2">
      <c r="B13" s="167" t="s">
        <v>119</v>
      </c>
      <c r="C13" s="96">
        <v>100</v>
      </c>
      <c r="D13" s="128">
        <f>+'E01.002 EFECT RTA'!D40</f>
        <v>0</v>
      </c>
      <c r="E13" s="164">
        <f>+'E01.002 EFECT RTA'!D40</f>
        <v>0</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D10" sqref="D10:E10"/>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v>45</v>
      </c>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v>35</v>
      </c>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v>42</v>
      </c>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v>45</v>
      </c>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F24" sqref="F24:G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v>975</v>
      </c>
      <c r="D24" s="44">
        <v>1</v>
      </c>
      <c r="E24" s="92" t="s">
        <v>150</v>
      </c>
      <c r="F24" s="314" t="s">
        <v>140</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2022-08-23T23:27:46Z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