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harts/chart6.xml" ContentType="application/vnd.openxmlformats-officedocument.drawingml.chart+xml"/>
  <Override PartName="/xl/drawings/drawing7.xml" ContentType="application/vnd.openxmlformats-officedocument.drawing+xml"/>
  <Override PartName="/xl/comments5.xml" ContentType="application/vnd.openxmlformats-officedocument.spreadsheetml.comments+xml"/>
  <Override PartName="/xl/charts/chart7.xml" ContentType="application/vnd.openxmlformats-officedocument.drawingml.chart+xml"/>
  <Override PartName="/xl/drawings/drawing8.xml" ContentType="application/vnd.openxmlformats-officedocument.drawing+xml"/>
  <Override PartName="/xl/charts/chart8.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ADMIN\Documents\"/>
    </mc:Choice>
  </mc:AlternateContent>
  <bookViews>
    <workbookView xWindow="0" yWindow="0" windowWidth="28800" windowHeight="11730" activeTab="1"/>
  </bookViews>
  <sheets>
    <sheet name="E01.001 VAR. QUEJAS Y RECL" sheetId="10" r:id="rId1"/>
    <sheet name="GRAFICO I QUEJAS" sheetId="29" r:id="rId2"/>
    <sheet name="E01.002 EFECT RTA" sheetId="11" r:id="rId3"/>
    <sheet name="GRAFICO EFEC" sheetId="30" r:id="rId4"/>
    <sheet name="Ranking" sheetId="31" r:id="rId5"/>
    <sheet name="E02.001 SATISFACCION 2020" sheetId="33" r:id="rId6"/>
    <sheet name="E02.001 SATISFACCION CLIENTE" sheetId="12" r:id="rId7"/>
    <sheet name="E02.001 SATISFACCION 2019" sheetId="32" r:id="rId8"/>
  </sheets>
  <definedNames>
    <definedName name="_xlnm.Print_Area" localSheetId="0">'E01.001 VAR. QUEJAS Y RECL'!$A$1:$N$52</definedName>
    <definedName name="_xlnm.Print_Area" localSheetId="2">'E01.002 EFECT RTA'!$A$3:$M$89</definedName>
    <definedName name="_xlnm.Print_Area" localSheetId="6">'E02.001 SATISFACCION CLIENTE'!$A$1:$J$46</definedName>
    <definedName name="_xlnm.Print_Titles" localSheetId="0">'E01.001 VAR. QUEJAS Y RECL'!$21:$22</definedName>
    <definedName name="_xlnm.Print_Titles" localSheetId="2">'E01.002 EFECT RTA'!$24:$24</definedName>
  </definedNames>
  <calcPr calcId="162913"/>
</workbook>
</file>

<file path=xl/calcChain.xml><?xml version="1.0" encoding="utf-8"?>
<calcChain xmlns="http://schemas.openxmlformats.org/spreadsheetml/2006/main">
  <c r="N40" i="10" l="1"/>
  <c r="E17" i="30" l="1"/>
  <c r="E16" i="29"/>
  <c r="D41" i="10"/>
  <c r="E16" i="30"/>
  <c r="E15" i="29"/>
  <c r="D30" i="10"/>
  <c r="D40" i="10"/>
  <c r="D39" i="10"/>
  <c r="D38" i="10"/>
  <c r="D37" i="10"/>
  <c r="D36" i="10"/>
  <c r="D35" i="10"/>
  <c r="D34" i="10"/>
  <c r="D33" i="10"/>
  <c r="D32" i="10"/>
  <c r="D15" i="30" l="1"/>
  <c r="N30" i="10" l="1"/>
  <c r="E13" i="29" l="1"/>
  <c r="D13" i="30" l="1"/>
  <c r="D12" i="30"/>
  <c r="D11" i="30"/>
  <c r="D10" i="30"/>
  <c r="D9" i="30"/>
  <c r="D8" i="30"/>
  <c r="D7" i="30"/>
  <c r="D6" i="30"/>
  <c r="D44" i="11" l="1"/>
  <c r="Q33" i="10"/>
  <c r="D14" i="29" l="1"/>
  <c r="E14" i="29" s="1"/>
  <c r="D13" i="29"/>
  <c r="D12" i="29"/>
  <c r="D11" i="29"/>
  <c r="E11" i="29" s="1"/>
  <c r="D10" i="29"/>
  <c r="D9" i="29"/>
  <c r="D8" i="29"/>
  <c r="D7" i="29"/>
  <c r="D6" i="29"/>
  <c r="D5" i="29"/>
  <c r="E8" i="30"/>
  <c r="E12" i="29" l="1"/>
  <c r="D33" i="11"/>
  <c r="D32" i="11"/>
  <c r="D43" i="11"/>
  <c r="D42" i="11"/>
  <c r="D41" i="11"/>
  <c r="D40" i="11"/>
  <c r="D39" i="11"/>
  <c r="D38" i="11"/>
  <c r="D37" i="11"/>
  <c r="D36" i="11"/>
  <c r="D35" i="11"/>
  <c r="D34" i="11"/>
  <c r="E15" i="30" l="1"/>
  <c r="E14" i="30" l="1"/>
  <c r="E13" i="30" l="1"/>
  <c r="E12" i="30"/>
  <c r="E11" i="30"/>
  <c r="E7" i="30"/>
  <c r="E6" i="30"/>
  <c r="E10" i="29" l="1"/>
  <c r="E7" i="29" l="1"/>
  <c r="E9" i="29"/>
  <c r="E8" i="29"/>
  <c r="E6" i="29"/>
  <c r="B24" i="12" l="1"/>
  <c r="C31" i="11" l="1"/>
  <c r="C30" i="11"/>
  <c r="C29" i="11" l="1"/>
  <c r="C28" i="11" l="1"/>
  <c r="B28" i="11" l="1"/>
  <c r="D28" i="11" s="1"/>
  <c r="C27" i="11"/>
  <c r="B27" i="11"/>
  <c r="C26" i="11"/>
  <c r="B26" i="11"/>
  <c r="C25" i="11"/>
  <c r="D26" i="11" l="1"/>
  <c r="D27" i="11"/>
  <c r="B29" i="11"/>
  <c r="B25" i="11"/>
  <c r="B30" i="11" s="1"/>
  <c r="D31" i="10"/>
  <c r="E5" i="29"/>
  <c r="D29" i="10"/>
  <c r="D28" i="10"/>
  <c r="D27" i="10"/>
  <c r="D26" i="10"/>
  <c r="D25" i="10"/>
  <c r="D24" i="10"/>
  <c r="D25" i="11" l="1"/>
  <c r="B31" i="11"/>
  <c r="D31" i="11" s="1"/>
  <c r="D30" i="11"/>
  <c r="D29" i="11"/>
  <c r="D23" i="10"/>
</calcChain>
</file>

<file path=xl/comments1.xml><?xml version="1.0" encoding="utf-8"?>
<comments xmlns="http://schemas.openxmlformats.org/spreadsheetml/2006/main">
  <authors>
    <author>PwC</author>
  </authors>
  <commentList>
    <comment ref="F6"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shapeId="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authors>
    <author>PwC</author>
  </authors>
  <commentList>
    <comment ref="F7"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<sst xmlns="http://schemas.openxmlformats.org/spreadsheetml/2006/main" count="427" uniqueCount="166">
  <si>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</si>
  <si>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</si>
  <si>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</si>
  <si>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</si>
  <si>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</si>
  <si>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</si>
  <si>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</si>
  <si>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</si>
  <si>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</si>
  <si>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</si>
  <si>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</si>
  <si>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</si>
  <si>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</si>
  <si>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</si>
  <si>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</si>
  <si>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</si>
  <si>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</si>
  <si>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</si>
  <si>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</si>
  <si>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</si>
  <si>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</si>
  <si>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</si>
  <si>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</si>
  <si>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</si>
  <si>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</si>
  <si>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</si>
  <si>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</si>
  <si>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</si>
  <si>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</si>
  <si>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</si>
  <si>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</si>
  <si>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</si>
  <si>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</si>
  <si>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</si>
  <si>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</si>
  <si>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</si>
  <si>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</si>
  <si>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</si>
  <si>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</si>
  <si>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</si>
  <si>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</si>
  <si>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</si>
  <si>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</si>
  <si>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</si>
  <si>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</si>
  <si>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</si>
  <si>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</si>
  <si>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</si>
  <si>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</si>
  <si>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</si>
  <si>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</si>
  <si>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</si>
  <si>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</si>
  <si>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</si>
  <si>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</si>
  <si>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</si>
  <si>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</si>
  <si>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</si>
  <si>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</si>
  <si>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</si>
  <si>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</si>
  <si>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</si>
  <si>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</si>
  <si>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</si>
  <si>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</si>
  <si>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</si>
  <si>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</si>
  <si>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</si>
  <si>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</si>
  <si>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</si>
  <si>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</si>
  <si>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</si>
  <si>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</si>
  <si>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</si>
  <si>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</si>
  <si>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</si>
  <si>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</si>
  <si>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</si>
  <si>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</si>
  <si>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</si>
  <si>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</si>
  <si>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</si>
  <si>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</si>
  <si>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</si>
  <si>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</si>
  <si>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</si>
  <si>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</si>
  <si>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</si>
  <si>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</si>
  <si>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</si>
  <si>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</si>
  <si>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</si>
  <si>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</si>
  <si>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</si>
  <si>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</si>
  <si>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</si>
  <si>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</si>
  <si>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</si>
  <si>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</si>
  <si>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</si>
  <si>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</si>
  <si>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</si>
  <si>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</si>
  <si>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</si>
  <si>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</si>
  <si>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</si>
  <si>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</si>
  <si>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 xml:space="preserve">Seguimiento y acompañamiento a las dependencias involucradas en el SAC, realizar reuniones periodicas con los coordinadores para determinar los puntos débiles cuando hubiere lugar.   </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</si>
  <si>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</si>
  <si>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</si>
  <si>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</si>
  <si>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</si>
  <si>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</si>
  <si>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</si>
  <si>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</si>
  <si>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</si>
  <si>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</si>
  <si>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</si>
  <si>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</si>
  <si>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</si>
  <si>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</si>
  <si>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</si>
  <si>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</si>
  <si>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</si>
  <si>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</si>
  <si>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</si>
  <si>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</si>
  <si>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</si>
  <si>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</si>
  <si>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</si>
  <si>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</si>
  <si>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</si>
  <si>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</si>
  <si>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</si>
  <si>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</si>
  <si>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</si>
  <si>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</si>
  <si>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Se verificó en la plataforma SAC V2 de  Atenciòn al Ciudadano donde se evidencia que no existieron quejas al respecto </t>
  </si>
  <si>
    <t xml:space="preserve">Ninguna dependencia </t>
  </si>
  <si>
    <t>La encuesta de Satisfacción   fué aplicada a partir del 1 de junio con corte a 30 de  Diciembre de 2019</t>
  </si>
  <si>
    <t>De acuerdo a lo manifestado en la encuesta se pudo evidenciar que la satisfacción en los servicios prestados por la Secretaria de Educción de Nariño, se encuentran en los siguientes rango de evaluación:  ACTITUD Y TRATO en  calificación de excelente entre el 43% y 50%, y en rango de bueno entre el 38% y 48%.  Con respecto a  TIEMPO DE RESPUESTA  en calificación de excelente entre el 45% y 51% y en bueno entre 40% y 42% y en la pregunta de LA PAGINA WEB de la Secretaria en excelente esta calificada con el  32% y bueno con el 55%</t>
  </si>
  <si>
    <t>Queja en contra de bibliotecaria por no laborar en jornada de la tarde, en contra de docentes, directivos docentes, por acoso escolar, por maltrato de docentes a estudiantes. por no entregar los refrigerios PAE y por no entregar y separar los alimentos por separado - contaminación de carnes y pollo. ausentismo laboral de docentes y por falta de pago de una licencia</t>
  </si>
  <si>
    <t>Posesión de administrativos instituciones educativas, queja contra docente, presunto acoso sexual, quejas contra docentes, rector, coordinador, contra Inesur por falta de expedición de certificados, por abandono de cargo docente, negación de cupo a estudiante, por cambios de uniforme,  por maltrato a docentes, acoso laboral, queja proceso Simat y cambio de docente y ausencia laboral de docentes</t>
  </si>
  <si>
    <t xml:space="preserve">El porcentaje de oportunidad de la Secretaria de Educación esta en los rangos superiores, observando oportunidad en la respuestas brindadas por los funciionarios.  </t>
  </si>
  <si>
    <t>Educación inclusiva, maltrato por parte de un funcionario, corrección de evaluación docente, queja en contra de docentes, acoso laboral rector de la I.E., ausentismo laboral,  queja por malos manejos de recursos por parte de un rector, inconformidad PAE, queja en contra de docente orientadora, por  incapacidad laboral, mal desempeño de docente  y descuentos por novedad</t>
  </si>
  <si>
    <t>Convocatoria 008 Tutores todos aprender, Promoción estudiante educación inclusiva,  Queja en contra de docentes por acoso laboral, ausencia de acto de traslado por convocatoria ordinaria,  inconvenientes instituciones y falta de apoyo a alumnos que no tienen conectividad, Ausentismo laboral y respuesta brindada por no aceptarlo en la convocatoria de tutores</t>
  </si>
  <si>
    <t>Reclamos por reintegro de subsidio de transporte, inconsistencias de nómina, Elementos de Bioseguridad, Reclamo por falta de trámite de cesantías, Retiro de cesantías, no se tuvo en cuenta su hoja de vida para encargos y Falta de consignación</t>
  </si>
  <si>
    <t>31/06/2020</t>
  </si>
  <si>
    <t>31/09/2020</t>
  </si>
  <si>
    <t>31/11/2020</t>
  </si>
  <si>
    <t>1//2019</t>
  </si>
  <si>
    <t>GESTIONAR SOLICITUDES Y CORRESPONDENCIA     HOJA DE VIDA DE INDICADORES POR PROCESO</t>
  </si>
  <si>
    <t>Queja por la no cancelación de auxilio de transporte, Falta de dotación tecnológica,  Inconformidad asesoría formatos PAE,  Cubrimiento de licencias, Queja por falta de consignación</t>
  </si>
  <si>
    <t>Por no dar debida respuesta, intervención por demora en tramite,  Pago por licencia, Incumplimiento en tramite de pensión desde el año 2019, por traslado y por amenazas</t>
  </si>
  <si>
    <t>A pesar de tener vencimiento en 20 peticiones, el porcentaje de oportunidad de respuesta se mantiene alto.  Esto se debe al trabajo continuio del equipo de trabajo de la Secretaria de Educación de Nariño</t>
  </si>
  <si>
    <t>Incumplimiento en la entrega de guias por parte de docentes, ausentismo de celador, Inconsistencias de nómina por pago</t>
  </si>
  <si>
    <t>La encuesta de Satisfacción  será aplicada a partir del 3 de octubre  con corte a 30 de  Diciembre de 2020</t>
  </si>
  <si>
    <t xml:space="preserve">Queja contra docente por no dictar clases de manera virtual,  Ausentismo  de docentes y queja por sobre proceso de traslado </t>
  </si>
  <si>
    <t>Quejas por ausentismo, metodologia virtual, inconvenientes con eps sanitas</t>
  </si>
  <si>
    <t>Se logro la reducción de requerimientos vencidos a 8, es por ello que la oportunidad de respuesta  es mas favorable para la Secretaria de Educación de Nariño.</t>
  </si>
  <si>
    <t>31/10/2020|</t>
  </si>
  <si>
    <t>Queja programa de alimentación escolar, queja presentada por padres de familia, Expedición incompleta de certificados, Descuentos de libranzas ya canceladas, Por falta de apoyo en proyecto de infraestructura educativa, Ausentismo laboral , traslado amenazado, Tramites de prestaciones sociales</t>
  </si>
  <si>
    <t>30/11/2020|</t>
  </si>
  <si>
    <t>A pesar de existir requerimientos vencidos, la cantidad de peticiones que llegan a la Secretaria es mayor, pero existe oportunidad en la respuesta brindada y se mantiene en un rango de bueno</t>
  </si>
  <si>
    <t>Queja contra funcionaria Liliana Burgos y por retraso en revisión de carpetas de prestaciones sociales. ausentismo de programa individual  para atender niños con discapacidad, Descuentos de libranzas ya canceladas, , Por falta de expedición de certificado salarial, Ausentismo laboral , Tramites de prestaciones sociales por suspensión</t>
  </si>
  <si>
    <t>Se reitera el conpromiso de la mayoria de funcioarios de la Secretaria en la contestacin de peticiones, a pesar que existen requerimeintos vencidos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</si>
</sst>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 #,##0_-;_-* &quot;-&quot;_-;_-@_-"/>
    <numFmt numFmtId="164" formatCode="#,##0.000"/>
    <numFmt numFmtId="165" formatCode="#,##0.0000"/>
    <numFmt numFmtId="166" formatCode="#,##0.000;[Red]#,##0.000"/>
    <numFmt numFmtId="167" formatCode="_-* #,##0.0000_-;\-* #,##0.0000_-;_-* &quot;-&quot;_-;_-@_-"/>
  </numFmts>
  <fonts count="28"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sz val="9"/>
      <name val="Arial"/>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sz val="11"/>
      <name val="Calibri"/>
      <family val="2"/>
    </font>
    <font>
      <b/>
      <sz val="10"/>
      <color theme="1"/>
      <name val="Arial"/>
      <family val="2"/>
    </font>
    <font>
      <sz val="10"/>
      <color theme="1"/>
      <name val="Arial"/>
      <family val="2"/>
    </font>
    <font>
      <sz val="11"/>
      <color rgb="FF000000"/>
      <name val="Calibri"/>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s>
  <cellStyleXfs count="4">
    <xf numFmtId="0" fontId="0" fillId="0" borderId="0"/>
    <xf numFmtId="9" fontId="1" fillId="0" borderId="0" applyFont="0" applyFill="0" applyBorder="0" applyAlignment="0" applyProtection="0"/>
    <xf numFmtId="0" fontId="1" fillId="0" borderId="0"/>
    <xf numFmtId="41" fontId="17" fillId="0" borderId="0" applyFont="0" applyFill="0" applyBorder="0" applyAlignment="0" applyProtection="0"/>
  </cellStyleXfs>
  <cellXfs count="357">
    <xf numFmtId="0" fontId="0" fillId="0" borderId="0" xfId="0"/>
    <xf numFmtId="0" fontId="2" fillId="2" borderId="2" xfId="0" applyFont="1" applyFill="1" applyBorder="1" applyAlignment="1">
      <alignment horizontal="center" vertical="center" wrapText="1"/>
    </xf>
    <xf numFmtId="0" fontId="7" fillId="0" borderId="0" xfId="0" applyFont="1"/>
    <xf numFmtId="0" fontId="0" fillId="0" borderId="0" xfId="0" applyBorder="1"/>
    <xf numFmtId="0" fontId="2" fillId="0" borderId="0" xfId="0" applyFont="1" applyBorder="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7" fillId="0" borderId="0" xfId="0" applyFont="1" applyBorder="1"/>
    <xf numFmtId="0" fontId="2" fillId="2" borderId="17" xfId="0" applyFont="1" applyFill="1" applyBorder="1" applyAlignment="1">
      <alignment horizontal="center" vertical="center" wrapText="1"/>
    </xf>
    <xf numFmtId="0" fontId="0" fillId="0" borderId="0" xfId="0" applyBorder="1" applyAlignment="1"/>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Border="1" applyAlignment="1">
      <alignment vertical="center"/>
    </xf>
    <xf numFmtId="14" fontId="0" fillId="0" borderId="0" xfId="0" applyNumberFormat="1" applyBorder="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Border="1" applyAlignment="1">
      <alignment horizontal="center" vertical="center"/>
    </xf>
    <xf numFmtId="1" fontId="0" fillId="0" borderId="0" xfId="0" applyNumberFormat="1" applyBorder="1" applyAlignment="1">
      <alignment horizontal="center" vertical="center" wrapText="1"/>
    </xf>
    <xf numFmtId="0" fontId="1" fillId="0" borderId="0" xfId="0" applyFont="1" applyBorder="1" applyAlignment="1">
      <alignment horizontal="left" vertical="justify" wrapText="1"/>
    </xf>
    <xf numFmtId="0" fontId="0" fillId="0" borderId="0" xfId="0" applyBorder="1" applyAlignment="1">
      <alignment horizontal="left" vertical="justify" wrapText="1"/>
    </xf>
    <xf numFmtId="0" fontId="1" fillId="0" borderId="0" xfId="0" applyFont="1" applyBorder="1" applyAlignment="1">
      <alignment horizontal="center" vertical="center" wrapText="1"/>
    </xf>
    <xf numFmtId="14" fontId="0" fillId="0" borderId="0" xfId="0" applyNumberFormat="1" applyBorder="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3" fillId="0" borderId="8" xfId="0" applyFont="1" applyBorder="1" applyAlignment="1">
      <alignment horizontal="center" vertical="center" wrapText="1"/>
    </xf>
    <xf numFmtId="0" fontId="2" fillId="2" borderId="1" xfId="0" applyFont="1" applyFill="1" applyBorder="1" applyAlignment="1">
      <alignment horizontal="center" vertical="center" wrapText="1"/>
    </xf>
    <xf numFmtId="0" fontId="1" fillId="0" borderId="8" xfId="0" applyFont="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Border="1" applyAlignment="1">
      <alignment horizontal="center" vertical="center" wrapText="1"/>
    </xf>
    <xf numFmtId="1" fontId="1" fillId="0" borderId="0" xfId="0" applyNumberFormat="1" applyFont="1" applyBorder="1" applyAlignment="1">
      <alignment horizontal="center" vertical="center"/>
    </xf>
    <xf numFmtId="0" fontId="14" fillId="0" borderId="0" xfId="2" applyFont="1" applyFill="1" applyBorder="1" applyAlignment="1">
      <alignment horizontal="center" vertical="center" wrapText="1"/>
    </xf>
    <xf numFmtId="9" fontId="1" fillId="0" borderId="0" xfId="1" applyFont="1" applyBorder="1" applyAlignment="1">
      <alignment vertical="center"/>
    </xf>
    <xf numFmtId="0" fontId="1" fillId="0" borderId="0" xfId="0" applyFont="1" applyBorder="1" applyAlignment="1">
      <alignment horizontal="left" vertical="center" wrapText="1"/>
    </xf>
    <xf numFmtId="0" fontId="1" fillId="0" borderId="0" xfId="0" applyFont="1" applyBorder="1" applyAlignment="1">
      <alignment vertical="center"/>
    </xf>
    <xf numFmtId="0" fontId="0" fillId="0" borderId="1" xfId="0" applyBorder="1" applyAlignment="1">
      <alignment vertical="center"/>
    </xf>
    <xf numFmtId="0" fontId="0" fillId="0" borderId="18" xfId="0" applyBorder="1"/>
    <xf numFmtId="0" fontId="0" fillId="0" borderId="2" xfId="0" applyBorder="1"/>
    <xf numFmtId="14" fontId="1" fillId="0" borderId="36" xfId="0" applyNumberFormat="1" applyFont="1" applyBorder="1" applyAlignment="1">
      <alignment horizontal="center" vertical="center" wrapText="1"/>
    </xf>
    <xf numFmtId="1" fontId="14" fillId="0" borderId="0" xfId="2" applyNumberFormat="1" applyFont="1" applyFill="1" applyBorder="1" applyAlignment="1">
      <alignment horizontal="center" vertical="center" wrapText="1"/>
    </xf>
    <xf numFmtId="0" fontId="1" fillId="0" borderId="39" xfId="0" applyFont="1" applyBorder="1" applyAlignment="1">
      <alignment horizontal="left" vertical="center" wrapText="1"/>
    </xf>
    <xf numFmtId="0" fontId="2" fillId="2" borderId="13" xfId="0" applyFont="1" applyFill="1" applyBorder="1" applyAlignment="1">
      <alignment horizontal="center" vertical="center" wrapText="1"/>
    </xf>
    <xf numFmtId="0" fontId="0" fillId="0" borderId="0" xfId="0" applyAlignment="1">
      <alignment horizontal="center"/>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0" borderId="46" xfId="0" applyFont="1" applyBorder="1" applyAlignment="1">
      <alignment horizontal="center" vertical="center"/>
    </xf>
    <xf numFmtId="9" fontId="0" fillId="0" borderId="0" xfId="0" applyNumberFormat="1"/>
    <xf numFmtId="14" fontId="15" fillId="0" borderId="3" xfId="0" applyNumberFormat="1" applyFont="1" applyBorder="1" applyAlignment="1">
      <alignment horizontal="center" vertical="center" wrapText="1"/>
    </xf>
    <xf numFmtId="1" fontId="15" fillId="0" borderId="1" xfId="0" applyNumberFormat="1" applyFont="1" applyBorder="1" applyAlignment="1">
      <alignment horizontal="center" vertical="center"/>
    </xf>
    <xf numFmtId="14" fontId="15" fillId="0" borderId="36" xfId="0" applyNumberFormat="1" applyFont="1" applyBorder="1" applyAlignment="1">
      <alignment horizontal="center" vertical="center" wrapText="1"/>
    </xf>
    <xf numFmtId="0" fontId="0" fillId="0" borderId="0" xfId="0" applyBorder="1" applyProtection="1">
      <protection locked="0"/>
    </xf>
    <xf numFmtId="0" fontId="0" fillId="0" borderId="0" xfId="0" applyAlignment="1">
      <alignment horizontal="center"/>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Border="1" applyAlignment="1">
      <alignment horizontal="center" vertical="center" wrapText="1"/>
    </xf>
    <xf numFmtId="0" fontId="1" fillId="5" borderId="0" xfId="0" applyFont="1" applyFill="1" applyBorder="1" applyAlignment="1">
      <alignment horizontal="center" vertical="center" wrapText="1"/>
    </xf>
    <xf numFmtId="0" fontId="1" fillId="6" borderId="0" xfId="0" applyFont="1" applyFill="1" applyBorder="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vertical="center"/>
    </xf>
    <xf numFmtId="0" fontId="0" fillId="0" borderId="0" xfId="0" applyAlignment="1">
      <alignment horizontal="center" vertical="center"/>
    </xf>
    <xf numFmtId="0" fontId="1" fillId="0" borderId="8" xfId="0" applyFont="1" applyBorder="1" applyAlignment="1">
      <alignment horizontal="center" vertical="center" wrapText="1"/>
    </xf>
    <xf numFmtId="0" fontId="1" fillId="0" borderId="8" xfId="0" applyFont="1" applyBorder="1" applyAlignment="1">
      <alignment horizontal="center" vertical="center" wrapText="1"/>
    </xf>
    <xf numFmtId="14" fontId="18" fillId="0" borderId="3" xfId="0" applyNumberFormat="1" applyFont="1" applyBorder="1" applyAlignment="1">
      <alignment horizontal="center" vertical="center" wrapText="1"/>
    </xf>
    <xf numFmtId="1" fontId="18" fillId="0" borderId="1" xfId="0" applyNumberFormat="1" applyFont="1" applyBorder="1" applyAlignment="1">
      <alignment horizontal="center" vertical="center"/>
    </xf>
    <xf numFmtId="0" fontId="18" fillId="0" borderId="2" xfId="0" applyFont="1" applyBorder="1"/>
    <xf numFmtId="0" fontId="18" fillId="0" borderId="0" xfId="0" applyFont="1"/>
    <xf numFmtId="9" fontId="18" fillId="0" borderId="0" xfId="1" applyFont="1"/>
    <xf numFmtId="0" fontId="19" fillId="0" borderId="0" xfId="0" applyFont="1" applyAlignment="1">
      <alignment vertical="center" wrapText="1"/>
    </xf>
    <xf numFmtId="0" fontId="18" fillId="0" borderId="1" xfId="0" applyFont="1" applyBorder="1" applyAlignment="1">
      <alignment horizontal="center" vertical="center" wrapText="1"/>
    </xf>
    <xf numFmtId="0" fontId="1" fillId="0" borderId="1" xfId="0" applyFont="1" applyBorder="1" applyAlignment="1">
      <alignment horizontal="left" vertical="center" wrapText="1"/>
    </xf>
    <xf numFmtId="0" fontId="0" fillId="0" borderId="0" xfId="0" applyFill="1" applyBorder="1" applyAlignment="1">
      <alignment horizontal="center"/>
    </xf>
    <xf numFmtId="0" fontId="0" fillId="0" borderId="0" xfId="0" applyFill="1" applyBorder="1"/>
    <xf numFmtId="0" fontId="0" fillId="0" borderId="0" xfId="0" applyFill="1" applyBorder="1" applyAlignment="1">
      <alignment horizontal="left" wrapText="1"/>
    </xf>
    <xf numFmtId="0" fontId="2" fillId="2" borderId="13" xfId="0" applyFont="1" applyFill="1" applyBorder="1" applyAlignment="1">
      <alignment horizontal="left" vertical="center" wrapText="1"/>
    </xf>
    <xf numFmtId="0" fontId="0" fillId="0" borderId="0" xfId="0" applyAlignment="1">
      <alignment horizontal="center"/>
    </xf>
    <xf numFmtId="165" fontId="0" fillId="0" borderId="1" xfId="1" applyNumberFormat="1" applyFont="1" applyBorder="1" applyAlignment="1">
      <alignment horizontal="center" vertical="center"/>
    </xf>
    <xf numFmtId="0" fontId="22"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1" fillId="0" borderId="2" xfId="0" applyFont="1" applyBorder="1" applyAlignment="1">
      <alignment horizontal="center" vertical="center"/>
    </xf>
    <xf numFmtId="0" fontId="18" fillId="0" borderId="1"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horizontal="left" vertical="center" wrapText="1"/>
    </xf>
    <xf numFmtId="0" fontId="2" fillId="2" borderId="12" xfId="0" applyFont="1" applyFill="1" applyBorder="1" applyAlignment="1">
      <alignment horizontal="center" vertical="center" wrapText="1"/>
    </xf>
    <xf numFmtId="0" fontId="18" fillId="0" borderId="1" xfId="0" applyFont="1" applyBorder="1" applyAlignment="1">
      <alignment horizontal="center" vertical="center" wrapText="1"/>
    </xf>
    <xf numFmtId="0" fontId="23" fillId="0" borderId="0" xfId="0" applyFont="1" applyFill="1" applyBorder="1" applyAlignment="1">
      <alignment horizontal="center"/>
    </xf>
    <xf numFmtId="0" fontId="23" fillId="0" borderId="0" xfId="0" applyFont="1" applyFill="1" applyBorder="1"/>
    <xf numFmtId="0" fontId="18" fillId="0" borderId="1" xfId="0" applyFont="1" applyBorder="1" applyAlignment="1">
      <alignment horizontal="center" vertical="center" wrapText="1"/>
    </xf>
    <xf numFmtId="0" fontId="1" fillId="0" borderId="1" xfId="0" applyFont="1" applyBorder="1" applyAlignment="1">
      <alignment horizontal="left" vertical="center" wrapText="1"/>
    </xf>
    <xf numFmtId="0" fontId="18" fillId="0" borderId="1" xfId="0" applyFont="1" applyBorder="1" applyAlignment="1">
      <alignment horizontal="center" vertical="center" wrapText="1"/>
    </xf>
    <xf numFmtId="0" fontId="2" fillId="2" borderId="13" xfId="0" applyFont="1" applyFill="1" applyBorder="1" applyAlignment="1">
      <alignment horizontal="center" vertical="center" wrapText="1"/>
    </xf>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Border="1" applyAlignment="1">
      <alignment horizontal="left"/>
    </xf>
    <xf numFmtId="0" fontId="0" fillId="0" borderId="0" xfId="0" applyAlignment="1">
      <alignment horizontal="left"/>
    </xf>
    <xf numFmtId="0" fontId="1" fillId="0" borderId="1" xfId="0" applyFont="1" applyBorder="1" applyAlignment="1">
      <alignment horizontal="left" vertical="center" wrapText="1"/>
    </xf>
    <xf numFmtId="0" fontId="2" fillId="2" borderId="13" xfId="0" applyFont="1" applyFill="1" applyBorder="1" applyAlignment="1">
      <alignment horizontal="center" vertical="center" wrapText="1"/>
    </xf>
    <xf numFmtId="0" fontId="13" fillId="7" borderId="1" xfId="2" applyFont="1" applyFill="1" applyBorder="1" applyAlignment="1">
      <alignment horizontal="center" vertical="center" wrapText="1"/>
    </xf>
    <xf numFmtId="10" fontId="0" fillId="0" borderId="0" xfId="0" applyNumberFormat="1" applyFill="1" applyBorder="1" applyAlignment="1" applyProtection="1">
      <alignment horizontal="center"/>
      <protection locked="0"/>
    </xf>
    <xf numFmtId="0" fontId="24" fillId="0" borderId="0" xfId="0" applyFont="1" applyAlignment="1">
      <alignment horizontal="justify" vertical="center"/>
    </xf>
    <xf numFmtId="9" fontId="18" fillId="0" borderId="1" xfId="1" applyNumberFormat="1" applyFont="1" applyBorder="1" applyAlignment="1">
      <alignment horizontal="center" vertical="center"/>
    </xf>
    <xf numFmtId="0" fontId="25" fillId="5" borderId="13" xfId="0" applyFont="1" applyFill="1" applyBorder="1" applyAlignment="1">
      <alignment horizontal="center" vertical="center" wrapText="1"/>
    </xf>
    <xf numFmtId="0" fontId="25" fillId="6" borderId="18" xfId="0" applyFont="1" applyFill="1" applyBorder="1" applyAlignment="1">
      <alignment horizontal="center" vertical="center" wrapText="1"/>
    </xf>
    <xf numFmtId="0" fontId="1" fillId="5" borderId="1" xfId="2" applyFont="1" applyFill="1" applyBorder="1" applyAlignment="1">
      <alignment horizontal="center" vertical="center" wrapText="1"/>
    </xf>
    <xf numFmtId="0" fontId="1" fillId="6" borderId="2" xfId="2" applyFont="1" applyFill="1" applyBorder="1" applyAlignment="1">
      <alignment horizontal="center" vertical="center" wrapText="1"/>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7" fillId="0" borderId="0" xfId="0" applyFont="1" applyFill="1" applyBorder="1" applyAlignment="1" applyProtection="1">
      <alignment horizontal="center"/>
      <protection locked="0"/>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15" fillId="0" borderId="1" xfId="0" applyFont="1" applyBorder="1" applyAlignment="1">
      <alignment horizontal="justify" vertical="center"/>
    </xf>
    <xf numFmtId="0" fontId="24" fillId="0" borderId="1" xfId="0" applyFont="1" applyBorder="1" applyAlignment="1">
      <alignment horizontal="justify" vertical="center"/>
    </xf>
    <xf numFmtId="164" fontId="0" fillId="0" borderId="0" xfId="1" applyNumberFormat="1" applyFont="1" applyBorder="1" applyAlignment="1">
      <alignment horizontal="center" vertical="center"/>
    </xf>
    <xf numFmtId="0" fontId="0" fillId="0" borderId="0" xfId="0"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0" fontId="0" fillId="0" borderId="0" xfId="0" applyAlignment="1">
      <alignment horizontal="center"/>
    </xf>
    <xf numFmtId="0" fontId="1" fillId="0" borderId="8" xfId="0" applyFont="1" applyBorder="1" applyAlignment="1">
      <alignment horizontal="center" vertical="center" wrapText="1"/>
    </xf>
    <xf numFmtId="0" fontId="2" fillId="2" borderId="11" xfId="0" applyFont="1" applyFill="1" applyBorder="1" applyAlignment="1">
      <alignment horizontal="center" vertical="center" wrapText="1"/>
    </xf>
    <xf numFmtId="0" fontId="1" fillId="6" borderId="1" xfId="2" applyFont="1" applyFill="1" applyBorder="1" applyAlignment="1">
      <alignment horizontal="center" vertical="center" wrapText="1"/>
    </xf>
    <xf numFmtId="10" fontId="1" fillId="0" borderId="1" xfId="0" applyNumberFormat="1" applyFont="1" applyBorder="1" applyAlignment="1">
      <alignment horizontal="left" vertical="center" wrapText="1"/>
    </xf>
    <xf numFmtId="165" fontId="0" fillId="0" borderId="0" xfId="0" applyNumberFormat="1"/>
    <xf numFmtId="0" fontId="1" fillId="0" borderId="8" xfId="0" applyFont="1" applyBorder="1" applyAlignment="1">
      <alignment horizontal="center" vertical="center" wrapText="1"/>
    </xf>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0" fontId="1" fillId="0" borderId="8" xfId="0" applyFont="1" applyBorder="1" applyAlignment="1">
      <alignment horizontal="center" vertical="center" wrapText="1"/>
    </xf>
    <xf numFmtId="14" fontId="18" fillId="0" borderId="11" xfId="0" applyNumberFormat="1" applyFont="1" applyBorder="1" applyAlignment="1">
      <alignment horizontal="center" vertical="center" wrapText="1"/>
    </xf>
    <xf numFmtId="1" fontId="18" fillId="0" borderId="12" xfId="0" applyNumberFormat="1" applyFont="1" applyBorder="1" applyAlignment="1">
      <alignment horizontal="center" vertical="center"/>
    </xf>
    <xf numFmtId="0" fontId="13" fillId="7" borderId="12" xfId="2" applyFont="1" applyFill="1" applyBorder="1" applyAlignment="1">
      <alignment horizontal="center" vertical="center" wrapText="1"/>
    </xf>
    <xf numFmtId="0" fontId="18" fillId="0" borderId="12" xfId="0" applyFont="1" applyBorder="1" applyAlignment="1">
      <alignment horizontal="center" vertical="center" wrapText="1"/>
    </xf>
    <xf numFmtId="14" fontId="18" fillId="0" borderId="1" xfId="0" applyNumberFormat="1" applyFont="1" applyBorder="1" applyAlignment="1">
      <alignment horizontal="center" vertical="center" wrapText="1"/>
    </xf>
    <xf numFmtId="0" fontId="27" fillId="0" borderId="1" xfId="0" applyFont="1" applyBorder="1" applyAlignment="1">
      <alignment horizontal="left" vertical="center" wrapText="1"/>
    </xf>
    <xf numFmtId="0" fontId="2" fillId="2" borderId="1" xfId="0" applyNumberFormat="1" applyFont="1" applyFill="1" applyBorder="1" applyAlignment="1">
      <alignment horizontal="center" vertical="center" wrapText="1"/>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6" fillId="5" borderId="1" xfId="0" applyFont="1" applyFill="1" applyBorder="1" applyAlignment="1">
      <alignment horizontal="center" vertical="center" wrapText="1"/>
    </xf>
    <xf numFmtId="0" fontId="26" fillId="7" borderId="1" xfId="0" applyFont="1" applyFill="1" applyBorder="1" applyAlignment="1">
      <alignment horizontal="center" vertical="center" wrapText="1"/>
    </xf>
    <xf numFmtId="165" fontId="0" fillId="0" borderId="39" xfId="1" applyNumberFormat="1" applyFont="1" applyFill="1" applyBorder="1" applyAlignment="1">
      <alignment horizontal="center" vertical="center"/>
    </xf>
    <xf numFmtId="9" fontId="3" fillId="0" borderId="27" xfId="1" applyNumberFormat="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NumberFormat="1" applyFont="1" applyBorder="1" applyAlignment="1">
      <alignment horizontal="center" vertical="center"/>
    </xf>
    <xf numFmtId="9" fontId="0" fillId="0" borderId="0" xfId="0" applyNumberFormat="1" applyBorder="1" applyAlignment="1">
      <alignment horizontal="center" vertical="center"/>
    </xf>
    <xf numFmtId="9" fontId="0" fillId="0" borderId="0" xfId="0" applyNumberFormat="1" applyBorder="1" applyAlignment="1">
      <alignment horizontal="center"/>
    </xf>
    <xf numFmtId="9" fontId="0" fillId="0" borderId="0" xfId="0" applyNumberFormat="1" applyAlignment="1">
      <alignment horizontal="center"/>
    </xf>
    <xf numFmtId="14" fontId="18" fillId="0" borderId="7" xfId="0" applyNumberFormat="1" applyFont="1" applyBorder="1" applyAlignment="1">
      <alignment horizontal="center" vertical="center" wrapText="1"/>
    </xf>
    <xf numFmtId="14" fontId="15" fillId="0" borderId="4" xfId="0" applyNumberFormat="1" applyFont="1" applyBorder="1" applyAlignment="1">
      <alignment horizontal="center" vertical="center" wrapText="1"/>
    </xf>
    <xf numFmtId="1" fontId="15" fillId="0" borderId="5" xfId="0" applyNumberFormat="1" applyFont="1" applyBorder="1" applyAlignment="1">
      <alignment horizontal="center" vertical="center"/>
    </xf>
    <xf numFmtId="0" fontId="13" fillId="5" borderId="5" xfId="2" applyFont="1" applyFill="1" applyBorder="1" applyAlignment="1">
      <alignment horizontal="center" vertical="center" wrapText="1"/>
    </xf>
    <xf numFmtId="9" fontId="18" fillId="0" borderId="5" xfId="1" applyNumberFormat="1" applyFont="1" applyBorder="1" applyAlignment="1">
      <alignment horizontal="center" vertical="center"/>
    </xf>
    <xf numFmtId="0" fontId="18" fillId="0" borderId="5" xfId="0" applyFont="1" applyBorder="1" applyAlignment="1">
      <alignment horizontal="center" vertical="center" wrapText="1"/>
    </xf>
    <xf numFmtId="14" fontId="18" fillId="0" borderId="4" xfId="0" applyNumberFormat="1" applyFont="1" applyBorder="1" applyAlignment="1">
      <alignment horizontal="center" vertical="center" wrapText="1"/>
    </xf>
    <xf numFmtId="14" fontId="15" fillId="0" borderId="1" xfId="0" applyNumberFormat="1" applyFont="1" applyBorder="1" applyAlignment="1">
      <alignment horizontal="center" vertical="center" wrapText="1"/>
    </xf>
    <xf numFmtId="0" fontId="18" fillId="0" borderId="1" xfId="0" applyFont="1" applyBorder="1" applyAlignment="1">
      <alignment horizontal="left" vertical="center" wrapText="1"/>
    </xf>
    <xf numFmtId="0" fontId="18" fillId="0" borderId="5" xfId="0" applyFont="1" applyBorder="1" applyAlignment="1">
      <alignment horizontal="left" vertical="center" wrapText="1"/>
    </xf>
    <xf numFmtId="0" fontId="18" fillId="0" borderId="12" xfId="0" applyFont="1" applyBorder="1" applyAlignment="1">
      <alignment horizontal="left" vertical="center"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0" fontId="1"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23"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25" fillId="7" borderId="31" xfId="0" applyFont="1" applyFill="1" applyBorder="1" applyAlignment="1">
      <alignment horizontal="center" vertical="center" wrapText="1"/>
    </xf>
    <xf numFmtId="0" fontId="25" fillId="7" borderId="48"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1" xfId="2" applyFont="1" applyFill="1" applyBorder="1" applyAlignment="1">
      <alignment horizontal="center"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2" fontId="1" fillId="0" borderId="1" xfId="0" applyNumberFormat="1" applyFont="1" applyBorder="1" applyAlignment="1">
      <alignment vertical="center" wrapText="1"/>
    </xf>
    <xf numFmtId="2" fontId="0" fillId="0" borderId="1" xfId="0" applyNumberFormat="1" applyBorder="1" applyAlignment="1">
      <alignment vertical="center" wrapText="1"/>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1" fillId="0" borderId="0" xfId="0" applyFont="1" applyAlignment="1">
      <alignment horizontal="center"/>
    </xf>
    <xf numFmtId="17" fontId="1" fillId="0" borderId="0" xfId="0" applyNumberFormat="1" applyFont="1" applyAlignment="1">
      <alignment horizontal="center"/>
    </xf>
    <xf numFmtId="0" fontId="0" fillId="0" borderId="0" xfId="0" applyAlignment="1">
      <alignment horizontal="center"/>
    </xf>
    <xf numFmtId="0" fontId="2" fillId="0" borderId="0" xfId="0" applyFont="1" applyAlignment="1">
      <alignment horizontal="center"/>
    </xf>
    <xf numFmtId="0" fontId="16" fillId="10" borderId="3" xfId="0" applyFont="1" applyFill="1" applyBorder="1" applyAlignment="1" applyProtection="1">
      <alignment horizontal="center" wrapText="1"/>
    </xf>
    <xf numFmtId="0" fontId="16" fillId="10" borderId="1" xfId="0" applyFont="1" applyFill="1" applyBorder="1" applyAlignment="1" applyProtection="1">
      <alignment horizontal="center" wrapText="1"/>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16" fillId="10" borderId="36" xfId="0" applyFont="1" applyFill="1" applyBorder="1" applyAlignment="1" applyProtection="1">
      <alignment horizontal="center" wrapText="1"/>
    </xf>
    <xf numFmtId="0" fontId="16" fillId="10" borderId="39" xfId="0" applyFont="1" applyFill="1" applyBorder="1" applyAlignment="1" applyProtection="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16" fillId="10" borderId="3" xfId="0" applyFont="1" applyFill="1" applyBorder="1" applyAlignment="1" applyProtection="1">
      <alignment horizontal="center"/>
    </xf>
    <xf numFmtId="0" fontId="16" fillId="10" borderId="1" xfId="0" applyFont="1" applyFill="1" applyBorder="1" applyAlignment="1" applyProtection="1">
      <alignment horizontal="center"/>
    </xf>
    <xf numFmtId="0" fontId="16" fillId="0" borderId="0" xfId="0" applyFont="1" applyFill="1" applyBorder="1" applyAlignment="1" applyProtection="1">
      <alignment horizontal="center"/>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0" fillId="0" borderId="0" xfId="0" applyFill="1" applyBorder="1" applyAlignment="1" applyProtection="1">
      <alignment horizontal="center" wrapText="1"/>
      <protection locked="0"/>
    </xf>
    <xf numFmtId="0" fontId="2" fillId="9" borderId="41" xfId="0" applyFont="1" applyFill="1" applyBorder="1" applyAlignment="1" applyProtection="1">
      <alignment horizontal="center" vertical="center"/>
    </xf>
    <xf numFmtId="0" fontId="2" fillId="9" borderId="42" xfId="0" applyFont="1" applyFill="1" applyBorder="1" applyAlignment="1" applyProtection="1">
      <alignment horizontal="center" vertical="center"/>
    </xf>
    <xf numFmtId="0" fontId="2" fillId="9" borderId="43" xfId="0" applyFont="1" applyFill="1" applyBorder="1" applyAlignment="1" applyProtection="1">
      <alignment horizontal="center" vertical="center"/>
    </xf>
    <xf numFmtId="0" fontId="2" fillId="9" borderId="20" xfId="0" applyFont="1" applyFill="1" applyBorder="1" applyAlignment="1" applyProtection="1">
      <alignment horizontal="center" vertical="center"/>
    </xf>
    <xf numFmtId="0" fontId="2" fillId="9" borderId="13" xfId="0" applyFont="1" applyFill="1" applyBorder="1" applyAlignment="1" applyProtection="1">
      <alignment horizontal="center" vertical="center"/>
    </xf>
    <xf numFmtId="0" fontId="2" fillId="9" borderId="18" xfId="0" applyFont="1" applyFill="1" applyBorder="1" applyAlignment="1" applyProtection="1">
      <alignment horizontal="center" vertical="center"/>
    </xf>
    <xf numFmtId="10" fontId="1" fillId="0" borderId="0" xfId="0" applyNumberFormat="1" applyFont="1" applyFill="1" applyBorder="1" applyAlignment="1" applyProtection="1">
      <alignment horizontal="center"/>
      <protection locked="0"/>
    </xf>
    <xf numFmtId="10" fontId="0" fillId="0" borderId="0" xfId="0" applyNumberFormat="1" applyFill="1" applyBorder="1" applyAlignment="1" applyProtection="1">
      <alignment horizontal="center"/>
      <protection locked="0"/>
    </xf>
    <xf numFmtId="10" fontId="23" fillId="0" borderId="0" xfId="0" applyNumberFormat="1" applyFont="1" applyFill="1" applyBorder="1" applyAlignment="1" applyProtection="1">
      <alignment horizontal="center"/>
      <protection locked="0"/>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Fill="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cellXfs>
  <cellStyles count="4">
    <cellStyle name="Millares [0]" xfId="3" builtinId="6"/>
    <cellStyle name="Normal" xfId="0" builtinId="0"/>
    <cellStyle name="Normal 2" xfId="2"/>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4.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3209545441815647E-2"/>
          <c:y val="0.10463372431523651"/>
          <c:w val="0.87041284403669728"/>
          <c:h val="0.7624686811066117"/>
        </c:manualLayout>
      </c:layout>
      <c:barChart>
        <c:barDir val="col"/>
        <c:grouping val="clustered"/>
        <c:varyColors val="0"/>
        <c:ser>
          <c:idx val="0"/>
          <c:order val="0"/>
          <c:spPr>
            <a:solidFill>
              <a:srgbClr val="9999FF"/>
            </a:solidFill>
            <a:ln w="12700">
              <a:solidFill>
                <a:srgbClr val="000000"/>
              </a:solidFill>
              <a:prstDash val="solid"/>
            </a:ln>
          </c:spPr>
          <c:invertIfNegative val="0"/>
          <c:dLbls>
            <c:dLbl>
              <c:idx val="0"/>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7C-44D2-B9EC-47EBE7FCA87A}"/>
                </c:ext>
              </c:extLst>
            </c:dLbl>
            <c:dLbl>
              <c:idx val="1"/>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87C-44D2-B9EC-47EBE7FCA87A}"/>
                </c:ext>
              </c:extLst>
            </c:dLbl>
            <c:dLbl>
              <c:idx val="2"/>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87C-44D2-B9EC-47EBE7FCA87A}"/>
                </c:ext>
              </c:extLst>
            </c:dLbl>
            <c:dLbl>
              <c:idx val="3"/>
              <c:layout>
                <c:manualLayout>
                  <c:x val="0"/>
                  <c:y val="0.1623488773747841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87C-44D2-B9EC-47EBE7FCA87A}"/>
                </c:ext>
              </c:extLst>
            </c:dLbl>
            <c:dLbl>
              <c:idx val="4"/>
              <c:layout>
                <c:manualLayout>
                  <c:x val="0"/>
                  <c:y val="0.1381692573402419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687C-44D2-B9EC-47EBE7FCA87A}"/>
                </c:ext>
              </c:extLst>
            </c:dLbl>
            <c:dLbl>
              <c:idx val="5"/>
              <c:layout>
                <c:manualLayout>
                  <c:x val="2.8985507246377402E-3"/>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687C-44D2-B9EC-47EBE7FCA87A}"/>
                </c:ext>
              </c:extLst>
            </c:dLbl>
            <c:dLbl>
              <c:idx val="6"/>
              <c:layout>
                <c:manualLayout>
                  <c:x val="0"/>
                  <c:y val="0.1105354058721934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687C-44D2-B9EC-47EBE7FCA87A}"/>
                </c:ext>
              </c:extLst>
            </c:dLbl>
            <c:dLbl>
              <c:idx val="7"/>
              <c:layout>
                <c:manualLayout>
                  <c:x val="-4.3478260869565313E-3"/>
                  <c:y val="0.1899827288428335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87C-44D2-B9EC-47EBE7FCA87A}"/>
                </c:ext>
              </c:extLst>
            </c:dLbl>
            <c:dLbl>
              <c:idx val="8"/>
              <c:layout>
                <c:manualLayout>
                  <c:x val="0"/>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687C-44D2-B9EC-47EBE7FCA87A}"/>
                </c:ext>
              </c:extLst>
            </c:dLbl>
            <c:dLbl>
              <c:idx val="9"/>
              <c:layout>
                <c:manualLayout>
                  <c:x val="1.0369409816467163E-3"/>
                  <c:y val="0.197317205602402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687C-44D2-B9EC-47EBE7FCA87A}"/>
                </c:ext>
              </c:extLst>
            </c:dLbl>
            <c:dLbl>
              <c:idx val="10"/>
              <c:layout>
                <c:manualLayout>
                  <c:x val="0"/>
                  <c:y val="0.13846821445782606"/>
                </c:manualLayout>
              </c:layout>
              <c:spPr>
                <a:noFill/>
                <a:ln>
                  <a:noFill/>
                </a:ln>
                <a:effectLst/>
              </c:spPr>
              <c:txPr>
                <a:bodyPr wrap="square" lIns="38100" tIns="19050" rIns="38100" bIns="19050" anchor="ctr">
                  <a:noAutofit/>
                </a:bodyPr>
                <a:lstStyle/>
                <a:p>
                  <a:pPr>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1.8384963604596277E-2"/>
                      <c:h val="7.6365220273491075E-2"/>
                    </c:manualLayout>
                  </c15:layout>
                </c:ext>
                <c:ext xmlns:c16="http://schemas.microsoft.com/office/drawing/2014/chart" uri="{C3380CC4-5D6E-409C-BE32-E72D297353CC}">
                  <c16:uniqueId val="{0000000A-687C-44D2-B9EC-47EBE7FCA87A}"/>
                </c:ext>
              </c:extLst>
            </c:dLbl>
            <c:dLbl>
              <c:idx val="11"/>
              <c:layout>
                <c:manualLayout>
                  <c:x val="1.0369409816467163E-3"/>
                  <c:y val="0.1142362769277065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3B6-45A1-9CA7-EBADC8D6C805}"/>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trendline>
            <c:trendlineType val="linear"/>
            <c:dispRSqr val="0"/>
            <c:dispEq val="0"/>
          </c:trendline>
          <c:trendline>
            <c:trendlineType val="linear"/>
            <c:dispRSqr val="0"/>
            <c:dispEq val="0"/>
          </c:trendline>
          <c:val>
            <c:numRef>
              <c:f>'E01.001 VAR. QUEJAS Y RECL'!$C$30:$C$41</c:f>
              <c:numCache>
                <c:formatCode>General</c:formatCode>
                <c:ptCount val="12"/>
                <c:pt idx="0">
                  <c:v>24</c:v>
                </c:pt>
                <c:pt idx="1">
                  <c:v>20</c:v>
                </c:pt>
                <c:pt idx="2">
                  <c:v>12</c:v>
                </c:pt>
                <c:pt idx="3">
                  <c:v>9</c:v>
                </c:pt>
                <c:pt idx="4">
                  <c:v>24</c:v>
                </c:pt>
                <c:pt idx="5">
                  <c:v>6</c:v>
                </c:pt>
                <c:pt idx="6">
                  <c:v>6</c:v>
                </c:pt>
                <c:pt idx="7">
                  <c:v>4</c:v>
                </c:pt>
                <c:pt idx="8">
                  <c:v>5</c:v>
                </c:pt>
                <c:pt idx="9">
                  <c:v>3</c:v>
                </c:pt>
                <c:pt idx="10">
                  <c:v>13</c:v>
                </c:pt>
                <c:pt idx="11">
                  <c:v>7</c:v>
                </c:pt>
              </c:numCache>
            </c:numRef>
          </c:val>
          <c:extLst>
            <c:ext xmlns:c16="http://schemas.microsoft.com/office/drawing/2014/chart" uri="{C3380CC4-5D6E-409C-BE32-E72D297353CC}">
              <c16:uniqueId val="{0000000B-687C-44D2-B9EC-47EBE7FCA87A}"/>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24</c:v>
                </c:pt>
                <c:pt idx="1">
                  <c:v>20</c:v>
                </c:pt>
                <c:pt idx="2">
                  <c:v>12</c:v>
                </c:pt>
                <c:pt idx="3">
                  <c:v>9</c:v>
                </c:pt>
                <c:pt idx="4">
                  <c:v>24</c:v>
                </c:pt>
                <c:pt idx="5">
                  <c:v>6</c:v>
                </c:pt>
                <c:pt idx="6">
                  <c:v>6</c:v>
                </c:pt>
                <c:pt idx="7">
                  <c:v>4</c:v>
                </c:pt>
                <c:pt idx="8">
                  <c:v>5</c:v>
                </c:pt>
                <c:pt idx="9">
                  <c:v>3</c:v>
                </c:pt>
                <c:pt idx="10">
                  <c:v>13</c:v>
                </c:pt>
                <c:pt idx="11">
                  <c:v>7</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5</c:v>
                </c:pt>
                <c:pt idx="1">
                  <c:v>-0.16666666666666666</c:v>
                </c:pt>
                <c:pt idx="2">
                  <c:v>-0.4</c:v>
                </c:pt>
                <c:pt idx="3">
                  <c:v>-0.25</c:v>
                </c:pt>
                <c:pt idx="4">
                  <c:v>1.6666666666666667</c:v>
                </c:pt>
                <c:pt idx="5">
                  <c:v>-0.75</c:v>
                </c:pt>
                <c:pt idx="6">
                  <c:v>0</c:v>
                </c:pt>
                <c:pt idx="7">
                  <c:v>-0.33333333333333331</c:v>
                </c:pt>
                <c:pt idx="8">
                  <c:v>0.25</c:v>
                </c:pt>
                <c:pt idx="9">
                  <c:v>-0.4</c:v>
                </c:pt>
                <c:pt idx="10">
                  <c:v>3.3333333333333335</c:v>
                </c:pt>
                <c:pt idx="11">
                  <c:v>-0.46153846153846156</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353211009174308"/>
          <c:y val="0.10792364124888472"/>
          <c:w val="0.87041284403669728"/>
          <c:h val="0.80054751609929464"/>
        </c:manualLayout>
      </c:layout>
      <c:barChart>
        <c:barDir val="col"/>
        <c:grouping val="clustered"/>
        <c:varyColors val="0"/>
        <c:ser>
          <c:idx val="0"/>
          <c:order val="0"/>
          <c:invertIfNegative val="0"/>
          <c:dLbls>
            <c:spPr>
              <a:no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'E01.002 EFECT RTA'!$A$32:$A$43</c:f>
              <c:strCache>
                <c:ptCount val="11"/>
                <c:pt idx="0">
                  <c:v>31/01/2020</c:v>
                </c:pt>
                <c:pt idx="1">
                  <c:v>28/02/2020</c:v>
                </c:pt>
                <c:pt idx="2">
                  <c:v>31/03/2020</c:v>
                </c:pt>
                <c:pt idx="3">
                  <c:v>30/04/2020</c:v>
                </c:pt>
                <c:pt idx="4">
                  <c:v>31/05/2020</c:v>
                </c:pt>
                <c:pt idx="5">
                  <c:v>31/06/2020</c:v>
                </c:pt>
                <c:pt idx="6">
                  <c:v>31/07/2020</c:v>
                </c:pt>
                <c:pt idx="7">
                  <c:v>30/08/2020</c:v>
                </c:pt>
                <c:pt idx="8">
                  <c:v>31/09/2020</c:v>
                </c:pt>
                <c:pt idx="9">
                  <c:v>30/10/2020</c:v>
                </c:pt>
                <c:pt idx="10">
                  <c:v>31/11/2020</c:v>
                </c:pt>
              </c:strCache>
            </c:strRef>
          </c:cat>
          <c:val>
            <c:numRef>
              <c:f>'E01.002 EFECT RTA'!$C$32:$C$43</c:f>
              <c:numCache>
                <c:formatCode>#,##0.000</c:formatCode>
                <c:ptCount val="11"/>
                <c:pt idx="0">
                  <c:v>0.96779999999999999</c:v>
                </c:pt>
                <c:pt idx="1">
                  <c:v>0.96020000000000005</c:v>
                </c:pt>
                <c:pt idx="2" formatCode="General">
                  <c:v>0.96020000000000005</c:v>
                </c:pt>
                <c:pt idx="3">
                  <c:v>0.97840000000000005</c:v>
                </c:pt>
                <c:pt idx="4">
                  <c:v>0.9728</c:v>
                </c:pt>
                <c:pt idx="5">
                  <c:v>0.9728</c:v>
                </c:pt>
                <c:pt idx="6" formatCode="#,##0.0000">
                  <c:v>0.98240000000000005</c:v>
                </c:pt>
                <c:pt idx="7" formatCode="#,##0.0000">
                  <c:v>0.99260000000000004</c:v>
                </c:pt>
                <c:pt idx="8" formatCode="#,##0.0000">
                  <c:v>0.99280000000000002</c:v>
                </c:pt>
                <c:pt idx="9" formatCode="#,##0.0000">
                  <c:v>0.99670000000000003</c:v>
                </c:pt>
                <c:pt idx="10">
                  <c:v>0.99490000000000001</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catAx>
        <c:axId val="101519360"/>
        <c:scaling>
          <c:orientation val="minMax"/>
        </c:scaling>
        <c:delete val="0"/>
        <c:axPos val="b"/>
        <c:numFmt formatCode="dd/mm/yyyy" sourceLinked="0"/>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20896"/>
        <c:crosses val="autoZero"/>
        <c:auto val="1"/>
        <c:lblAlgn val="ctr"/>
        <c:lblOffset val="100"/>
        <c:tickLblSkip val="1"/>
        <c:tickMarkSkip val="1"/>
        <c:noMultiLvlLbl val="1"/>
      </c:cat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14180555555555552"/>
          <c:y val="4.724409448818897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noFill/>
            </a:ln>
            <a:effectLst/>
          </c:spPr>
          <c:invertIfNegative val="0"/>
          <c:cat>
            <c:numRef>
              <c:f>'GRAFICO EFEC'!$B$6:$B$17</c:f>
              <c:numCache>
                <c:formatCode>m/d/yyyy</c:formatCode>
                <c:ptCount val="12"/>
                <c:pt idx="0">
                  <c:v>43861</c:v>
                </c:pt>
                <c:pt idx="1">
                  <c:v>43889</c:v>
                </c:pt>
                <c:pt idx="2">
                  <c:v>43921</c:v>
                </c:pt>
                <c:pt idx="3">
                  <c:v>43951</c:v>
                </c:pt>
                <c:pt idx="4">
                  <c:v>43982</c:v>
                </c:pt>
                <c:pt idx="5">
                  <c:v>44012</c:v>
                </c:pt>
                <c:pt idx="6">
                  <c:v>44043</c:v>
                </c:pt>
                <c:pt idx="7">
                  <c:v>44074</c:v>
                </c:pt>
                <c:pt idx="8">
                  <c:v>44104</c:v>
                </c:pt>
                <c:pt idx="9">
                  <c:v>44135</c:v>
                </c:pt>
                <c:pt idx="10">
                  <c:v>44165</c:v>
                </c:pt>
                <c:pt idx="11">
                  <c:v>44196</c:v>
                </c:pt>
              </c:numCache>
            </c:num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noFill/>
            </a:ln>
            <a:effectLst/>
          </c:spPr>
          <c:invertIfNegative val="0"/>
          <c:cat>
            <c:numRef>
              <c:f>'GRAFICO EFEC'!$B$6:$B$17</c:f>
              <c:numCache>
                <c:formatCode>m/d/yyyy</c:formatCode>
                <c:ptCount val="12"/>
                <c:pt idx="0">
                  <c:v>43861</c:v>
                </c:pt>
                <c:pt idx="1">
                  <c:v>43889</c:v>
                </c:pt>
                <c:pt idx="2">
                  <c:v>43921</c:v>
                </c:pt>
                <c:pt idx="3">
                  <c:v>43951</c:v>
                </c:pt>
                <c:pt idx="4">
                  <c:v>43982</c:v>
                </c:pt>
                <c:pt idx="5">
                  <c:v>44012</c:v>
                </c:pt>
                <c:pt idx="6">
                  <c:v>44043</c:v>
                </c:pt>
                <c:pt idx="7">
                  <c:v>44074</c:v>
                </c:pt>
                <c:pt idx="8">
                  <c:v>44104</c:v>
                </c:pt>
                <c:pt idx="9">
                  <c:v>44135</c:v>
                </c:pt>
                <c:pt idx="10">
                  <c:v>44165</c:v>
                </c:pt>
                <c:pt idx="11">
                  <c:v>44196</c:v>
                </c:pt>
              </c:numCache>
            </c:numRef>
          </c:cat>
          <c:val>
            <c:numRef>
              <c:f>'GRAFICO EFEC'!$D$6:$D$17</c:f>
              <c:numCache>
                <c:formatCode>#,##0.0000</c:formatCode>
                <c:ptCount val="12"/>
                <c:pt idx="0">
                  <c:v>0.96779999999999999</c:v>
                </c:pt>
                <c:pt idx="1">
                  <c:v>0.96020000000000005</c:v>
                </c:pt>
                <c:pt idx="2">
                  <c:v>0.96020000000000005</c:v>
                </c:pt>
                <c:pt idx="3">
                  <c:v>0.97840000000000005</c:v>
                </c:pt>
                <c:pt idx="4">
                  <c:v>0.9728</c:v>
                </c:pt>
                <c:pt idx="5">
                  <c:v>0.9728</c:v>
                </c:pt>
                <c:pt idx="6">
                  <c:v>0.98240000000000005</c:v>
                </c:pt>
                <c:pt idx="7">
                  <c:v>0.99260000000000004</c:v>
                </c:pt>
                <c:pt idx="8">
                  <c:v>0.99280000000000002</c:v>
                </c:pt>
                <c:pt idx="9">
                  <c:v>0.99670000000000003</c:v>
                </c:pt>
                <c:pt idx="10">
                  <c:v>0.99490000000000001</c:v>
                </c:pt>
                <c:pt idx="11">
                  <c:v>0.98660000000000003</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44E-2"/>
                  <c:y val="-8.74316939890710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8EA-47E0-8E3B-79CBFA4BE58B}"/>
                </c:ext>
              </c:extLst>
            </c:dLbl>
            <c:dLbl>
              <c:idx val="1"/>
              <c:layout>
                <c:manualLayout>
                  <c:x val="-6.666666666666687E-3"/>
                  <c:y val="-4.37158469945355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8EA-47E0-8E3B-79CBFA4BE58B}"/>
                </c:ext>
              </c:extLst>
            </c:dLbl>
            <c:dLbl>
              <c:idx val="2"/>
              <c:layout>
                <c:manualLayout>
                  <c:x val="8.8889763779527141E-3"/>
                  <c:y val="-3.9344090185448127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numRef>
              <c:f>'GRAFICO EFEC'!$B$6:$B$17</c:f>
              <c:numCache>
                <c:formatCode>m/d/yyyy</c:formatCode>
                <c:ptCount val="12"/>
                <c:pt idx="0">
                  <c:v>43861</c:v>
                </c:pt>
                <c:pt idx="1">
                  <c:v>43889</c:v>
                </c:pt>
                <c:pt idx="2">
                  <c:v>43921</c:v>
                </c:pt>
                <c:pt idx="3">
                  <c:v>43951</c:v>
                </c:pt>
                <c:pt idx="4">
                  <c:v>43982</c:v>
                </c:pt>
                <c:pt idx="5">
                  <c:v>44012</c:v>
                </c:pt>
                <c:pt idx="6">
                  <c:v>44043</c:v>
                </c:pt>
                <c:pt idx="7">
                  <c:v>44074</c:v>
                </c:pt>
                <c:pt idx="8">
                  <c:v>44104</c:v>
                </c:pt>
                <c:pt idx="9">
                  <c:v>44135</c:v>
                </c:pt>
                <c:pt idx="10">
                  <c:v>44165</c:v>
                </c:pt>
                <c:pt idx="11">
                  <c:v>44196</c:v>
                </c:pt>
              </c:numCache>
            </c:numRef>
          </c:cat>
          <c:val>
            <c:numRef>
              <c:f>'GRAFICO EFEC'!$E$6:$E$17</c:f>
              <c:numCache>
                <c:formatCode>0.00%</c:formatCode>
                <c:ptCount val="12"/>
                <c:pt idx="0">
                  <c:v>0.96779999999999999</c:v>
                </c:pt>
                <c:pt idx="1">
                  <c:v>0.96020000000000005</c:v>
                </c:pt>
                <c:pt idx="2">
                  <c:v>0.96020000000000005</c:v>
                </c:pt>
                <c:pt idx="3">
                  <c:v>0.97840000000000005</c:v>
                </c:pt>
                <c:pt idx="4">
                  <c:v>0.9728</c:v>
                </c:pt>
                <c:pt idx="5">
                  <c:v>0.9728</c:v>
                </c:pt>
                <c:pt idx="6">
                  <c:v>0.98240000000000005</c:v>
                </c:pt>
                <c:pt idx="7">
                  <c:v>0.99260000000000004</c:v>
                </c:pt>
                <c:pt idx="8">
                  <c:v>0.99280000000000002</c:v>
                </c:pt>
                <c:pt idx="9">
                  <c:v>0.99670000000000003</c:v>
                </c:pt>
                <c:pt idx="10">
                  <c:v>0.99490000000000001</c:v>
                </c:pt>
                <c:pt idx="11">
                  <c:v>0.98660000000000003</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dateAx>
        <c:axId val="2025148175"/>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Offset val="100"/>
        <c:baseTimeUnit val="days"/>
      </c:date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dateAx>
        <c:axId val="2025152751"/>
        <c:scaling>
          <c:orientation val="minMax"/>
        </c:scaling>
        <c:delete val="1"/>
        <c:axPos val="b"/>
        <c:numFmt formatCode="m/d/yyyy" sourceLinked="1"/>
        <c:majorTickMark val="out"/>
        <c:minorTickMark val="none"/>
        <c:tickLblPos val="nextTo"/>
        <c:crossAx val="2025136943"/>
        <c:crosses val="autoZero"/>
        <c:auto val="1"/>
        <c:lblOffset val="100"/>
        <c:baseTimeUnit val="months"/>
      </c:dateAx>
      <c:spPr>
        <a:noFill/>
        <a:ln>
          <a:noFill/>
        </a:ln>
        <a:effectLst/>
      </c:spPr>
    </c:plotArea>
    <c:legend>
      <c:legendPos val="b"/>
      <c:legendEntry>
        <c:idx val="3"/>
        <c:delete val="1"/>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23</c:v>
                </c:pt>
                <c:pt idx="2">
                  <c:v>32</c:v>
                </c:pt>
                <c:pt idx="3">
                  <c:v>32</c:v>
                </c:pt>
                <c:pt idx="4">
                  <c:v>23</c:v>
                </c:pt>
                <c:pt idx="5">
                  <c:v>16</c:v>
                </c:pt>
                <c:pt idx="6">
                  <c:v>29</c:v>
                </c:pt>
                <c:pt idx="7">
                  <c:v>21</c:v>
                </c:pt>
                <c:pt idx="8">
                  <c:v>14</c:v>
                </c:pt>
                <c:pt idx="9">
                  <c:v>31</c:v>
                </c:pt>
                <c:pt idx="10">
                  <c:v>19</c:v>
                </c:pt>
                <c:pt idx="11">
                  <c:v>18</c:v>
                </c:pt>
                <c:pt idx="12">
                  <c:v>22</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'E02.001 SATISFACCION CLIENTE'!$A$24</c:f>
              <c:strCache>
                <c:ptCount val="1"/>
                <c:pt idx="0">
                  <c:v>1//2019</c:v>
                </c:pt>
              </c:strCache>
            </c:strRef>
          </c:cat>
          <c:val>
            <c:numRef>
              <c:f>'E02.001 SATISFACCION CLIENTE'!$C$24</c:f>
              <c:numCache>
                <c:formatCode>General</c:formatCode>
                <c:ptCount val="1"/>
                <c:pt idx="0">
                  <c:v>3013</c:v>
                </c:pt>
              </c:numCache>
            </c:numRef>
          </c:val>
          <c:extLst>
            <c:ext xmlns:c16="http://schemas.microsoft.com/office/drawing/2014/chart" uri="{C3380CC4-5D6E-409C-BE32-E72D297353CC}">
              <c16:uniqueId val="{00000000-6222-44A7-A6B2-19717F607427}"/>
            </c:ext>
          </c:extLst>
        </c:ser>
        <c:dLbls>
          <c:showLegendKey val="0"/>
          <c:showVal val="0"/>
          <c:showCatName val="0"/>
          <c:showSerName val="0"/>
          <c:showPercent val="0"/>
          <c:showBubbleSize val="0"/>
        </c:dLbls>
        <c:gapWidth val="150"/>
        <c:overlap val="100"/>
        <c:axId val="102080512"/>
        <c:axId val="102082432"/>
      </c:barChart>
      <c:catAx>
        <c:axId val="102080512"/>
        <c:scaling>
          <c:orientation val="minMax"/>
        </c:scaling>
        <c:delete val="0"/>
        <c:axPos val="b"/>
        <c:title>
          <c:tx>
            <c:rich>
              <a:bodyPr/>
              <a:lstStyle/>
              <a:p>
                <a:pPr>
                  <a:defRPr lang="es-CO" sz="900" b="1" i="0" u="none" strike="noStrike" baseline="0">
                    <a:solidFill>
                      <a:srgbClr val="000000"/>
                    </a:solidFill>
                    <a:latin typeface="Arial"/>
                    <a:ea typeface="Arial"/>
                    <a:cs typeface="Arial"/>
                  </a:defRPr>
                </a:pPr>
                <a:r>
                  <a:rPr lang="es-CO"/>
                  <a:t>3 de</a:t>
                </a:r>
                <a:r>
                  <a:rPr lang="es-CO" baseline="0"/>
                  <a:t> Octubre </a:t>
                </a:r>
              </a:p>
              <a:p>
                <a:pPr>
                  <a:defRPr lang="es-CO" sz="900" b="1" i="0" u="none" strike="noStrike" baseline="0">
                    <a:solidFill>
                      <a:srgbClr val="000000"/>
                    </a:solidFill>
                    <a:latin typeface="Arial"/>
                    <a:ea typeface="Arial"/>
                    <a:cs typeface="Arial"/>
                  </a:defRPr>
                </a:pPr>
                <a:r>
                  <a:rPr lang="es-CO"/>
                  <a:t>al 30 de diciembre  2020</a:t>
                </a:r>
              </a:p>
              <a:p>
                <a:pPr>
                  <a:defRPr lang="es-CO" sz="900" b="1" i="0" u="none" strike="noStrike" baseline="0">
                    <a:solidFill>
                      <a:srgbClr val="000000"/>
                    </a:solidFill>
                    <a:latin typeface="Arial"/>
                    <a:ea typeface="Arial"/>
                    <a:cs typeface="Arial"/>
                  </a:defRPr>
                </a:pPr>
                <a:endParaRPr lang="es-CO"/>
              </a:p>
            </c:rich>
          </c:tx>
          <c:layout>
            <c:manualLayout>
              <c:xMode val="edge"/>
              <c:yMode val="edge"/>
              <c:x val="0.66323473546069911"/>
              <c:y val="0.39716688505148418"/>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Algn val="ctr"/>
        <c:lblOffset val="100"/>
        <c:tickMarkSkip val="1"/>
        <c:noMultiLvlLbl val="1"/>
      </c:cat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'E02.001 SATISFACCION CLIENTE'!$A$24</c:f>
              <c:strCache>
                <c:ptCount val="1"/>
                <c:pt idx="0">
                  <c:v>1//2019</c:v>
                </c:pt>
              </c:strCache>
            </c:strRef>
          </c:cat>
          <c:val>
            <c:numRef>
              <c:f>'E02.001 SATISFACCION CLIENTE'!$C$24</c:f>
              <c:numCache>
                <c:formatCode>General</c:formatCode>
                <c:ptCount val="1"/>
                <c:pt idx="0">
                  <c:v>3013</c:v>
                </c:pt>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catAx>
        <c:axId val="102080512"/>
        <c:scaling>
          <c:orientation val="minMax"/>
        </c:scaling>
        <c:delete val="0"/>
        <c:axPos val="b"/>
        <c:title>
          <c:tx>
            <c:rich>
              <a:bodyPr/>
              <a:lstStyle/>
              <a:p>
                <a:pPr>
                  <a:defRPr lang="es-CO" sz="900" b="1" i="0" u="none" strike="noStrike" baseline="0">
                    <a:solidFill>
                      <a:srgbClr val="000000"/>
                    </a:solidFill>
                    <a:latin typeface="Arial"/>
                    <a:ea typeface="Arial"/>
                    <a:cs typeface="Arial"/>
                  </a:defRPr>
                </a:pPr>
                <a:r>
                  <a:rPr lang="es-CO"/>
                  <a:t>1 de junio al 30 de diciembre  2019</a:t>
                </a:r>
              </a:p>
            </c:rich>
          </c:tx>
          <c:layout>
            <c:manualLayout>
              <c:xMode val="edge"/>
              <c:yMode val="edge"/>
              <c:x val="0.66323473546069911"/>
              <c:y val="0.39716688505148418"/>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Algn val="ctr"/>
        <c:lblOffset val="100"/>
        <c:tickMarkSkip val="1"/>
        <c:noMultiLvlLbl val="1"/>
      </c:cat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'E02.001 SATISFACCION CLIENTE'!$A$24</c:f>
              <c:strCache>
                <c:ptCount val="1"/>
                <c:pt idx="0">
                  <c:v>1//2019</c:v>
                </c:pt>
              </c:strCache>
            </c:strRef>
          </c:cat>
          <c:val>
            <c:numRef>
              <c:f>'E02.001 SATISFACCION CLIENTE'!$C$24</c:f>
              <c:numCache>
                <c:formatCode>General</c:formatCode>
                <c:ptCount val="1"/>
                <c:pt idx="0">
                  <c:v>3013</c:v>
                </c:pt>
              </c:numCache>
            </c:numRef>
          </c:val>
          <c:extLst>
            <c:ext xmlns:c16="http://schemas.microsoft.com/office/drawing/2014/chart" uri="{C3380CC4-5D6E-409C-BE32-E72D297353CC}">
              <c16:uniqueId val="{00000000-5C2B-4CB4-8FED-9EF080B83D56}"/>
            </c:ext>
          </c:extLst>
        </c:ser>
        <c:dLbls>
          <c:showLegendKey val="0"/>
          <c:showVal val="0"/>
          <c:showCatName val="0"/>
          <c:showSerName val="0"/>
          <c:showPercent val="0"/>
          <c:showBubbleSize val="0"/>
        </c:dLbls>
        <c:gapWidth val="150"/>
        <c:overlap val="100"/>
        <c:axId val="102080512"/>
        <c:axId val="102082432"/>
      </c:barChart>
      <c:catAx>
        <c:axId val="102080512"/>
        <c:scaling>
          <c:orientation val="minMax"/>
        </c:scaling>
        <c:delete val="0"/>
        <c:axPos val="b"/>
        <c:title>
          <c:tx>
            <c:rich>
              <a:bodyPr/>
              <a:lstStyle/>
              <a:p>
                <a:pPr>
                  <a:defRPr lang="es-CO" sz="900" b="1" i="0" u="none" strike="noStrike" baseline="0">
                    <a:solidFill>
                      <a:srgbClr val="000000"/>
                    </a:solidFill>
                    <a:latin typeface="Arial"/>
                    <a:ea typeface="Arial"/>
                    <a:cs typeface="Arial"/>
                  </a:defRPr>
                </a:pPr>
                <a:r>
                  <a:rPr lang="es-CO"/>
                  <a:t>1 de junio al 30 de diciembre  2019</a:t>
                </a:r>
              </a:p>
            </c:rich>
          </c:tx>
          <c:layout>
            <c:manualLayout>
              <c:xMode val="edge"/>
              <c:yMode val="edge"/>
              <c:x val="0.66323473546069911"/>
              <c:y val="0.39716688505148418"/>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Algn val="ctr"/>
        <c:lblOffset val="100"/>
        <c:tickMarkSkip val="1"/>
        <c:noMultiLvlLbl val="1"/>
      </c:cat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1" Type="http://schemas.openxmlformats.org/officeDocument/2006/relationships/chart" Target="../charts/chart8.xml"/></Relationships>
</file>

<file path=xl/drawings/drawing1.xml><?xml version="1.0" encoding="utf-8"?>
<xdr:wsDr xmlns:xdr="http://schemas.openxmlformats.org/drawingml/2006/spreadsheetDrawing" xmlns:a="http://schemas.openxmlformats.org/drawingml/2006/main">
  <xdr:twoCellAnchor>
    <xdr:from>
      <xdr:col>0</xdr:col>
      <xdr:colOff>762000</xdr:colOff>
      <xdr:row>43</xdr:row>
      <xdr:rowOff>261937</xdr:rowOff>
    </xdr:from>
    <xdr:to>
      <xdr:col>8</xdr:col>
      <xdr:colOff>809625</xdr:colOff>
      <xdr:row>50</xdr:row>
      <xdr:rowOff>127000</xdr:rowOff>
    </xdr:to>
    <xdr:graphicFrame macro="">
      <xdr:nvGraphicFramePr>
        <xdr:cNvPr id="171334" name="Chart 5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0</xdr:colOff>
      <xdr:row>2</xdr:row>
      <xdr:rowOff>0</xdr:rowOff>
    </xdr:from>
    <xdr:to>
      <xdr:col>0</xdr:col>
      <xdr:colOff>1133475</xdr:colOff>
      <xdr:row>6</xdr:row>
      <xdr:rowOff>24809</xdr:rowOff>
    </xdr:to>
    <xdr:pic>
      <xdr:nvPicPr>
        <xdr:cNvPr id="9" name="0 Imagen" descr="secretaria de educacion-01.png"/>
        <xdr:cNvPicPr/>
      </xdr:nvPicPr>
      <xdr:blipFill>
        <a:blip xmlns:r="http://schemas.openxmlformats.org/officeDocument/2006/relationships" r:embed="rId2" cstate="print"/>
        <a:stretch>
          <a:fillRect/>
        </a:stretch>
      </xdr:blipFill>
      <xdr:spPr>
        <a:xfrm>
          <a:off x="0" y="0"/>
          <a:ext cx="1133475" cy="786809"/>
        </a:xfrm>
        <a:prstGeom prst="rect">
          <a:avLst/>
        </a:prstGeom>
      </xdr:spPr>
    </xdr:pic>
    <xdr:clientData/>
  </xdr:twoCellAnchor>
  <xdr:twoCellAnchor editAs="oneCell">
    <xdr:from>
      <xdr:col>1</xdr:col>
      <xdr:colOff>0</xdr:colOff>
      <xdr:row>2</xdr:row>
      <xdr:rowOff>0</xdr:rowOff>
    </xdr:from>
    <xdr:to>
      <xdr:col>2</xdr:col>
      <xdr:colOff>733425</xdr:colOff>
      <xdr:row>5</xdr:row>
      <xdr:rowOff>0</xdr:rowOff>
    </xdr:to>
    <xdr:pic>
      <xdr:nvPicPr>
        <xdr:cNvPr id="6" name="0 Imagen" descr="secretaria de educacion-01.png"/>
        <xdr:cNvPicPr/>
      </xdr:nvPicPr>
      <xdr:blipFill>
        <a:blip xmlns:r="http://schemas.openxmlformats.org/officeDocument/2006/relationships" r:embed="rId2" cstate="print"/>
        <a:stretch>
          <a:fillRect/>
        </a:stretch>
      </xdr:blipFill>
      <xdr:spPr>
        <a:xfrm>
          <a:off x="1333500" y="0"/>
          <a:ext cx="1314450" cy="571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2</xdr:col>
      <xdr:colOff>371475</xdr:colOff>
      <xdr:row>6</xdr:row>
      <xdr:rowOff>123826</xdr:rowOff>
    </xdr:from>
    <xdr:to>
      <xdr:col>7</xdr:col>
      <xdr:colOff>904875</xdr:colOff>
      <xdr:row>20</xdr:row>
      <xdr:rowOff>76200</xdr:rowOff>
    </xdr:to>
    <xdr:graphicFrame macro="">
      <xdr:nvGraphicFramePr>
        <xdr:cNvPr id="2"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2</xdr:col>
      <xdr:colOff>371475</xdr:colOff>
      <xdr:row>27</xdr:row>
      <xdr:rowOff>123826</xdr:rowOff>
    </xdr:from>
    <xdr:to>
      <xdr:col>7</xdr:col>
      <xdr:colOff>904875</xdr:colOff>
      <xdr:row>41</xdr:row>
      <xdr:rowOff>76200</xdr:rowOff>
    </xdr:to>
    <xdr:graphicFrame macro="">
      <xdr:nvGraphicFramePr>
        <xdr:cNvPr id="6"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xdr:row>
      <xdr:rowOff>0</xdr:rowOff>
    </xdr:from>
    <xdr:to>
      <xdr:col>1</xdr:col>
      <xdr:colOff>19050</xdr:colOff>
      <xdr:row>4</xdr:row>
      <xdr:rowOff>95250</xdr:rowOff>
    </xdr:to>
    <xdr:pic>
      <xdr:nvPicPr>
        <xdr:cNvPr id="7" name="0 Imagen" descr="secretaria de educacion-01.png"/>
        <xdr:cNvPicPr/>
      </xdr:nvPicPr>
      <xdr:blipFill>
        <a:blip xmlns:r="http://schemas.openxmlformats.org/officeDocument/2006/relationships" r:embed="rId2" cstate="print"/>
        <a:stretch>
          <a:fillRect/>
        </a:stretch>
      </xdr:blipFill>
      <xdr:spPr>
        <a:xfrm>
          <a:off x="1" y="190500"/>
          <a:ext cx="885824" cy="581025"/>
        </a:xfrm>
        <a:prstGeom prst="rect">
          <a:avLst/>
        </a:prstGeom>
      </xdr:spPr>
    </xdr:pic>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2</xdr:col>
      <xdr:colOff>371475</xdr:colOff>
      <xdr:row>6</xdr:row>
      <xdr:rowOff>123826</xdr:rowOff>
    </xdr:from>
    <xdr:to>
      <xdr:col>8</xdr:col>
      <xdr:colOff>161925</xdr:colOff>
      <xdr:row>20</xdr:row>
      <xdr:rowOff>76200</xdr:rowOff>
    </xdr:to>
    <xdr:graphicFrame macro="">
      <xdr:nvGraphicFramePr>
        <xdr:cNvPr id="2"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7.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tabColor theme="6" tint="-0.249977111117893"/>
    <pageSetUpPr fitToPage="1"/>
  </sheetPr>
  <dimension ref="A1:Q52"/>
  <sheetViews>
    <sheetView view="pageBreakPreview" topLeftCell="A36" zoomScale="110" zoomScaleSheetLayoutView="110" workbookViewId="0">
      <selection activeCell="D41" sqref="D41"/>
    </sheetView>
  </sheetViews>
  <sheetFormatPr baseColWidth="10" defaultColWidth="11.42578125" defaultRowHeight="12.75" x14ac:dyDescent="0.2"/>
  <cols>
    <col min="1" max="1" width="19.28515625" customWidth="1"/>
    <col min="2" max="2" width="6.7109375" customWidth="1"/>
    <col min="3" max="3" width="7.7109375" style="119" customWidth="1"/>
    <col min="4" max="4" width="12.28515625" style="214" customWidth="1"/>
    <col min="5" max="5" width="77.42578125" customWidth="1"/>
    <col min="6" max="6" width="19.85546875" style="158"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26"/>
      <c r="B1" s="228" t="s">
        <v>66</v>
      </c>
      <c r="C1" s="228"/>
      <c r="D1" s="228"/>
      <c r="E1" s="230" t="s">
        <v>135</v>
      </c>
      <c r="F1" s="231"/>
      <c r="G1" s="231"/>
      <c r="H1" s="232"/>
      <c r="I1" s="23" t="s">
        <v>35</v>
      </c>
      <c r="J1" s="27" t="s">
        <v>30</v>
      </c>
      <c r="K1" s="8"/>
      <c r="L1" s="8"/>
      <c r="M1" s="8"/>
    </row>
    <row r="2" spans="1:15" ht="15" customHeight="1" x14ac:dyDescent="0.2">
      <c r="A2" s="227"/>
      <c r="B2" s="229"/>
      <c r="C2" s="229"/>
      <c r="D2" s="229"/>
      <c r="E2" s="233"/>
      <c r="F2" s="234"/>
      <c r="G2" s="234"/>
      <c r="H2" s="235"/>
      <c r="I2" s="24" t="s">
        <v>36</v>
      </c>
      <c r="J2" s="28" t="s">
        <v>68</v>
      </c>
      <c r="K2" s="8"/>
      <c r="L2" s="8"/>
      <c r="M2" s="8"/>
    </row>
    <row r="3" spans="1:15" ht="15" customHeight="1" x14ac:dyDescent="0.2">
      <c r="A3" s="227"/>
      <c r="B3" s="229"/>
      <c r="C3" s="229"/>
      <c r="D3" s="229"/>
      <c r="E3" s="233"/>
      <c r="F3" s="234"/>
      <c r="G3" s="234"/>
      <c r="H3" s="235"/>
      <c r="I3" s="24" t="s">
        <v>37</v>
      </c>
      <c r="J3" s="50" t="s">
        <v>76</v>
      </c>
      <c r="K3" s="8"/>
      <c r="L3" s="8"/>
      <c r="M3" s="8"/>
    </row>
    <row r="4" spans="1:15" ht="15" customHeight="1" x14ac:dyDescent="0.2">
      <c r="A4" s="227"/>
      <c r="B4" s="229"/>
      <c r="C4" s="229"/>
      <c r="D4" s="229"/>
      <c r="E4" s="233"/>
      <c r="F4" s="234"/>
      <c r="G4" s="234"/>
      <c r="H4" s="235"/>
      <c r="I4" s="25" t="s">
        <v>38</v>
      </c>
      <c r="J4" s="51">
        <v>42440</v>
      </c>
      <c r="K4" s="8"/>
      <c r="L4" s="8"/>
      <c r="M4" s="8"/>
    </row>
    <row r="5" spans="1:15" ht="24.95" customHeight="1" x14ac:dyDescent="0.2">
      <c r="A5" s="256" t="s">
        <v>13</v>
      </c>
      <c r="B5" s="257"/>
      <c r="C5" s="257"/>
      <c r="D5" s="257"/>
      <c r="E5" s="257"/>
      <c r="F5" s="257"/>
      <c r="G5" s="257"/>
      <c r="H5" s="257"/>
      <c r="I5" s="257"/>
      <c r="J5" s="258"/>
      <c r="K5" s="3"/>
      <c r="L5" s="9"/>
    </row>
    <row r="6" spans="1:15" ht="24.75" customHeight="1" x14ac:dyDescent="0.2">
      <c r="A6" s="259" t="s">
        <v>0</v>
      </c>
      <c r="B6" s="261" t="s">
        <v>30</v>
      </c>
      <c r="C6" s="262"/>
      <c r="D6" s="263"/>
      <c r="E6" s="267" t="s">
        <v>1</v>
      </c>
      <c r="F6" s="269" t="s">
        <v>75</v>
      </c>
      <c r="G6" s="270"/>
      <c r="H6" s="271"/>
      <c r="I6" s="11" t="s">
        <v>2</v>
      </c>
      <c r="J6" s="12" t="s">
        <v>17</v>
      </c>
      <c r="K6" s="3"/>
      <c r="L6" s="9"/>
    </row>
    <row r="7" spans="1:15" ht="24" customHeight="1" x14ac:dyDescent="0.2">
      <c r="A7" s="260"/>
      <c r="B7" s="264"/>
      <c r="C7" s="265"/>
      <c r="D7" s="266"/>
      <c r="E7" s="268"/>
      <c r="F7" s="272"/>
      <c r="G7" s="273"/>
      <c r="H7" s="274"/>
      <c r="I7" s="13" t="s">
        <v>20</v>
      </c>
      <c r="J7" s="14"/>
      <c r="K7" s="3"/>
      <c r="L7" s="9"/>
    </row>
    <row r="8" spans="1:15" x14ac:dyDescent="0.2">
      <c r="A8" s="275"/>
      <c r="B8" s="276"/>
      <c r="C8" s="276"/>
      <c r="D8" s="276"/>
      <c r="E8" s="276"/>
      <c r="F8" s="276"/>
      <c r="G8" s="276"/>
      <c r="H8" s="276"/>
      <c r="I8" s="276"/>
      <c r="J8" s="277"/>
      <c r="K8" s="3"/>
      <c r="L8" s="9"/>
    </row>
    <row r="9" spans="1:15" ht="71.25" customHeight="1" x14ac:dyDescent="0.2">
      <c r="A9" s="5" t="s">
        <v>3</v>
      </c>
      <c r="B9" s="241" t="s">
        <v>31</v>
      </c>
      <c r="C9" s="239"/>
      <c r="D9" s="239"/>
      <c r="E9" s="239"/>
      <c r="F9" s="240"/>
      <c r="G9" s="40" t="s">
        <v>4</v>
      </c>
      <c r="H9" s="241" t="s">
        <v>32</v>
      </c>
      <c r="I9" s="239"/>
      <c r="J9" s="242"/>
      <c r="K9" s="3"/>
      <c r="L9" s="9"/>
    </row>
    <row r="10" spans="1:15" ht="96" customHeight="1" x14ac:dyDescent="0.2">
      <c r="A10" s="5" t="s">
        <v>5</v>
      </c>
      <c r="B10" s="238" t="s">
        <v>77</v>
      </c>
      <c r="C10" s="239"/>
      <c r="D10" s="239"/>
      <c r="E10" s="239"/>
      <c r="F10" s="240"/>
      <c r="G10" s="40" t="s">
        <v>6</v>
      </c>
      <c r="H10" s="280" t="s">
        <v>78</v>
      </c>
      <c r="I10" s="281"/>
      <c r="J10" s="282"/>
      <c r="K10" s="3"/>
      <c r="L10" s="9"/>
    </row>
    <row r="11" spans="1:15" ht="130.5" customHeight="1" x14ac:dyDescent="0.2">
      <c r="A11" s="5" t="s">
        <v>7</v>
      </c>
      <c r="B11" s="238" t="s">
        <v>136</v>
      </c>
      <c r="C11" s="239"/>
      <c r="D11" s="239"/>
      <c r="E11" s="239"/>
      <c r="F11" s="240"/>
      <c r="G11" s="40" t="s">
        <v>8</v>
      </c>
      <c r="H11" s="238" t="s">
        <v>105</v>
      </c>
      <c r="I11" s="239"/>
      <c r="J11" s="242"/>
      <c r="K11" s="3"/>
      <c r="L11" s="9"/>
    </row>
    <row r="12" spans="1:15" ht="69.95" customHeight="1" x14ac:dyDescent="0.2">
      <c r="A12" s="5" t="s">
        <v>9</v>
      </c>
      <c r="B12" s="238" t="s">
        <v>79</v>
      </c>
      <c r="C12" s="239"/>
      <c r="D12" s="239"/>
      <c r="E12" s="239"/>
      <c r="F12" s="240"/>
      <c r="G12" s="40" t="s">
        <v>10</v>
      </c>
      <c r="H12" s="241" t="s">
        <v>28</v>
      </c>
      <c r="I12" s="239"/>
      <c r="J12" s="242"/>
      <c r="K12" s="3"/>
      <c r="L12" s="9"/>
    </row>
    <row r="13" spans="1:15" ht="42.75" customHeight="1" x14ac:dyDescent="0.2">
      <c r="A13" s="5" t="s">
        <v>11</v>
      </c>
      <c r="B13" s="241" t="s">
        <v>80</v>
      </c>
      <c r="C13" s="239"/>
      <c r="D13" s="239"/>
      <c r="E13" s="239"/>
      <c r="F13" s="240"/>
      <c r="G13" s="40" t="s">
        <v>12</v>
      </c>
      <c r="H13" s="246" t="s">
        <v>80</v>
      </c>
      <c r="I13" s="246"/>
      <c r="J13" s="246"/>
      <c r="K13" s="3"/>
      <c r="L13" s="9"/>
      <c r="N13" s="3"/>
      <c r="O13" s="3"/>
    </row>
    <row r="14" spans="1:15" ht="25.5" customHeight="1" thickBot="1" x14ac:dyDescent="0.25">
      <c r="A14" s="31" t="s">
        <v>29</v>
      </c>
      <c r="B14" s="243">
        <v>10</v>
      </c>
      <c r="C14" s="244"/>
      <c r="D14" s="245"/>
      <c r="E14" s="32" t="s">
        <v>14</v>
      </c>
      <c r="F14" s="155">
        <v>6</v>
      </c>
      <c r="G14" s="32" t="s">
        <v>19</v>
      </c>
      <c r="H14" s="61" t="s">
        <v>81</v>
      </c>
      <c r="I14" s="63" t="s">
        <v>82</v>
      </c>
      <c r="J14" s="64" t="s">
        <v>83</v>
      </c>
      <c r="K14" s="3"/>
      <c r="L14" s="9"/>
      <c r="N14" s="4"/>
      <c r="O14" s="4"/>
    </row>
    <row r="15" spans="1:15" ht="27.75" customHeight="1" thickBot="1" x14ac:dyDescent="0.25">
      <c r="A15" s="57"/>
      <c r="B15" s="58"/>
      <c r="C15" s="59"/>
      <c r="D15" s="208"/>
      <c r="E15" s="60"/>
      <c r="F15" s="156"/>
      <c r="G15" s="60"/>
      <c r="H15" s="62" t="s">
        <v>84</v>
      </c>
      <c r="I15" s="55" t="s">
        <v>106</v>
      </c>
      <c r="J15" s="56" t="s">
        <v>85</v>
      </c>
      <c r="K15" s="3"/>
      <c r="L15" s="3"/>
      <c r="N15" s="4"/>
      <c r="O15" s="4"/>
    </row>
    <row r="16" spans="1:15" ht="13.5" thickBot="1" x14ac:dyDescent="0.25">
      <c r="A16" s="247"/>
      <c r="B16" s="248"/>
      <c r="C16" s="248"/>
      <c r="D16" s="248"/>
      <c r="E16" s="248"/>
      <c r="F16" s="248"/>
      <c r="G16" s="248"/>
      <c r="H16" s="248"/>
      <c r="I16" s="248"/>
      <c r="J16" s="249"/>
    </row>
    <row r="17" spans="1:16" ht="15" customHeight="1" x14ac:dyDescent="0.2">
      <c r="A17" s="226"/>
      <c r="B17" s="228" t="s">
        <v>69</v>
      </c>
      <c r="C17" s="228"/>
      <c r="D17" s="228"/>
      <c r="E17" s="236" t="s">
        <v>151</v>
      </c>
      <c r="F17" s="236"/>
      <c r="G17" s="236"/>
      <c r="H17" s="236"/>
      <c r="I17" s="23" t="s">
        <v>35</v>
      </c>
      <c r="J17" s="27" t="s">
        <v>30</v>
      </c>
      <c r="K17" s="3"/>
      <c r="L17" s="3"/>
    </row>
    <row r="18" spans="1:16" ht="15" customHeight="1" x14ac:dyDescent="0.2">
      <c r="A18" s="227"/>
      <c r="B18" s="229"/>
      <c r="C18" s="229"/>
      <c r="D18" s="229"/>
      <c r="E18" s="237"/>
      <c r="F18" s="237"/>
      <c r="G18" s="237"/>
      <c r="H18" s="237"/>
      <c r="I18" s="24" t="s">
        <v>36</v>
      </c>
      <c r="J18" s="28" t="s">
        <v>70</v>
      </c>
      <c r="K18" s="3"/>
      <c r="L18" s="3"/>
    </row>
    <row r="19" spans="1:16" ht="15" customHeight="1" x14ac:dyDescent="0.2">
      <c r="A19" s="227"/>
      <c r="B19" s="229"/>
      <c r="C19" s="229"/>
      <c r="D19" s="229"/>
      <c r="E19" s="237"/>
      <c r="F19" s="237"/>
      <c r="G19" s="237"/>
      <c r="H19" s="237"/>
      <c r="I19" s="24" t="s">
        <v>37</v>
      </c>
      <c r="J19" s="50" t="s">
        <v>76</v>
      </c>
      <c r="K19" s="3"/>
      <c r="L19" s="3"/>
    </row>
    <row r="20" spans="1:16" ht="15" customHeight="1" x14ac:dyDescent="0.2">
      <c r="A20" s="227"/>
      <c r="B20" s="229"/>
      <c r="C20" s="229"/>
      <c r="D20" s="229"/>
      <c r="E20" s="237"/>
      <c r="F20" s="237"/>
      <c r="G20" s="237"/>
      <c r="H20" s="237"/>
      <c r="I20" s="24" t="s">
        <v>38</v>
      </c>
      <c r="J20" s="51">
        <v>42440</v>
      </c>
      <c r="K20" s="3"/>
      <c r="L20" s="3"/>
    </row>
    <row r="21" spans="1:16" ht="24.95" customHeight="1" thickBot="1" x14ac:dyDescent="0.25">
      <c r="A21" s="253" t="s">
        <v>63</v>
      </c>
      <c r="B21" s="254"/>
      <c r="C21" s="254"/>
      <c r="D21" s="254"/>
      <c r="E21" s="254"/>
      <c r="F21" s="254"/>
      <c r="G21" s="254"/>
      <c r="H21" s="254"/>
      <c r="I21" s="254"/>
      <c r="J21" s="255"/>
      <c r="K21" s="3"/>
      <c r="L21" s="9"/>
    </row>
    <row r="22" spans="1:16" ht="34.5" customHeight="1" x14ac:dyDescent="0.2">
      <c r="A22" s="39" t="s">
        <v>15</v>
      </c>
      <c r="B22" s="80" t="s">
        <v>14</v>
      </c>
      <c r="C22" s="154" t="s">
        <v>21</v>
      </c>
      <c r="D22" s="209" t="s">
        <v>23</v>
      </c>
      <c r="E22" s="134" t="s">
        <v>24</v>
      </c>
      <c r="F22" s="278" t="s">
        <v>25</v>
      </c>
      <c r="G22" s="279"/>
      <c r="H22" s="80" t="s">
        <v>26</v>
      </c>
      <c r="I22" s="80" t="s">
        <v>16</v>
      </c>
      <c r="J22" s="80" t="s">
        <v>27</v>
      </c>
      <c r="K22" s="89"/>
      <c r="L22" s="9"/>
    </row>
    <row r="23" spans="1:16" ht="51" hidden="1" x14ac:dyDescent="0.2">
      <c r="A23" s="18">
        <v>41670</v>
      </c>
      <c r="B23" s="19">
        <v>10</v>
      </c>
      <c r="C23" s="7">
        <v>7</v>
      </c>
      <c r="D23" s="210">
        <f>+(7-7)/7</f>
        <v>0</v>
      </c>
      <c r="E23" s="130" t="s">
        <v>87</v>
      </c>
      <c r="F23" s="250" t="s">
        <v>86</v>
      </c>
      <c r="G23" s="251"/>
      <c r="H23" s="48" t="s">
        <v>65</v>
      </c>
      <c r="I23" s="54">
        <v>42035</v>
      </c>
      <c r="J23" s="88" t="s">
        <v>22</v>
      </c>
      <c r="K23" s="90"/>
    </row>
    <row r="24" spans="1:16" ht="165.75" hidden="1" customHeight="1" x14ac:dyDescent="0.2">
      <c r="A24" s="18">
        <v>41698</v>
      </c>
      <c r="B24" s="19">
        <v>10</v>
      </c>
      <c r="C24" s="7">
        <v>18</v>
      </c>
      <c r="D24" s="210">
        <f t="shared" ref="D24:D29" si="0">+(C24-C23)/C23</f>
        <v>1.5714285714285714</v>
      </c>
      <c r="E24" s="130" t="s">
        <v>98</v>
      </c>
      <c r="F24" s="252" t="s">
        <v>99</v>
      </c>
      <c r="G24" s="252"/>
      <c r="H24" s="48" t="s">
        <v>65</v>
      </c>
      <c r="I24" s="54">
        <v>42035</v>
      </c>
      <c r="J24" s="88" t="s">
        <v>22</v>
      </c>
      <c r="K24" s="90"/>
    </row>
    <row r="25" spans="1:16" ht="25.5" hidden="1" x14ac:dyDescent="0.2">
      <c r="A25" s="18">
        <v>41728</v>
      </c>
      <c r="B25" s="19">
        <v>10</v>
      </c>
      <c r="C25" s="7">
        <v>14</v>
      </c>
      <c r="D25" s="210">
        <f t="shared" si="0"/>
        <v>-0.22222222222222221</v>
      </c>
      <c r="E25" s="130" t="s">
        <v>100</v>
      </c>
      <c r="F25" s="250" t="s">
        <v>86</v>
      </c>
      <c r="G25" s="251"/>
      <c r="H25" s="48" t="s">
        <v>65</v>
      </c>
      <c r="I25" s="54">
        <v>42035</v>
      </c>
      <c r="J25" s="88" t="s">
        <v>22</v>
      </c>
      <c r="K25" s="90"/>
    </row>
    <row r="26" spans="1:16" ht="114.75" hidden="1" customHeight="1" x14ac:dyDescent="0.2">
      <c r="A26" s="65" t="s">
        <v>88</v>
      </c>
      <c r="B26" s="19">
        <v>10</v>
      </c>
      <c r="C26" s="7">
        <v>8</v>
      </c>
      <c r="D26" s="210">
        <f t="shared" si="0"/>
        <v>-0.42857142857142855</v>
      </c>
      <c r="E26" s="130" t="s">
        <v>102</v>
      </c>
      <c r="F26" s="250" t="s">
        <v>86</v>
      </c>
      <c r="G26" s="251"/>
      <c r="H26" s="48" t="s">
        <v>65</v>
      </c>
      <c r="I26" s="54">
        <v>42035</v>
      </c>
      <c r="J26" s="88" t="s">
        <v>22</v>
      </c>
      <c r="K26" s="90"/>
    </row>
    <row r="27" spans="1:16" ht="114.75" hidden="1" customHeight="1" x14ac:dyDescent="0.2">
      <c r="A27" s="18">
        <v>41790</v>
      </c>
      <c r="B27" s="19">
        <v>10</v>
      </c>
      <c r="C27" s="7">
        <v>23</v>
      </c>
      <c r="D27" s="210">
        <f t="shared" si="0"/>
        <v>1.875</v>
      </c>
      <c r="E27" s="130" t="s">
        <v>101</v>
      </c>
      <c r="F27" s="250" t="s">
        <v>86</v>
      </c>
      <c r="G27" s="251"/>
      <c r="H27" s="48" t="s">
        <v>65</v>
      </c>
      <c r="I27" s="54">
        <v>42035</v>
      </c>
      <c r="J27" s="88" t="s">
        <v>22</v>
      </c>
      <c r="K27" s="90"/>
    </row>
    <row r="28" spans="1:16" ht="100.5" hidden="1" customHeight="1" x14ac:dyDescent="0.2">
      <c r="A28" s="18">
        <v>41820</v>
      </c>
      <c r="B28" s="19">
        <v>10</v>
      </c>
      <c r="C28" s="7">
        <v>13</v>
      </c>
      <c r="D28" s="210">
        <f t="shared" si="0"/>
        <v>-0.43478260869565216</v>
      </c>
      <c r="E28" s="130" t="s">
        <v>103</v>
      </c>
      <c r="F28" s="250" t="s">
        <v>86</v>
      </c>
      <c r="G28" s="251"/>
      <c r="H28" s="48" t="s">
        <v>65</v>
      </c>
      <c r="I28" s="54">
        <v>42035</v>
      </c>
      <c r="J28" s="88" t="s">
        <v>22</v>
      </c>
      <c r="K28" s="90"/>
    </row>
    <row r="29" spans="1:16" ht="102" hidden="1" customHeight="1" x14ac:dyDescent="0.2">
      <c r="A29" s="18">
        <v>41851</v>
      </c>
      <c r="B29" s="19">
        <v>10</v>
      </c>
      <c r="C29" s="7">
        <v>13</v>
      </c>
      <c r="D29" s="210">
        <f t="shared" si="0"/>
        <v>0</v>
      </c>
      <c r="E29" s="130" t="s">
        <v>104</v>
      </c>
      <c r="F29" s="250" t="s">
        <v>86</v>
      </c>
      <c r="G29" s="251"/>
      <c r="H29" s="48" t="s">
        <v>65</v>
      </c>
      <c r="I29" s="54">
        <v>42035</v>
      </c>
      <c r="J29" s="88"/>
      <c r="K29" s="90"/>
    </row>
    <row r="30" spans="1:16" s="126" customFormat="1" ht="130.5" customHeight="1" x14ac:dyDescent="0.2">
      <c r="A30" s="123">
        <v>43861</v>
      </c>
      <c r="B30" s="124">
        <v>10</v>
      </c>
      <c r="C30" s="64">
        <v>24</v>
      </c>
      <c r="D30" s="164">
        <f>+(24-4)/4</f>
        <v>5</v>
      </c>
      <c r="E30" s="174" t="s">
        <v>142</v>
      </c>
      <c r="F30" s="223" t="s">
        <v>99</v>
      </c>
      <c r="G30" s="223"/>
      <c r="H30" s="153" t="s">
        <v>65</v>
      </c>
      <c r="I30" s="123">
        <v>43861</v>
      </c>
      <c r="J30" s="123" t="s">
        <v>22</v>
      </c>
      <c r="K30" s="125"/>
      <c r="N30" s="126">
        <f>24-2</f>
        <v>22</v>
      </c>
    </row>
    <row r="31" spans="1:16" s="126" customFormat="1" ht="73.5" customHeight="1" x14ac:dyDescent="0.2">
      <c r="A31" s="123">
        <v>43889</v>
      </c>
      <c r="B31" s="124">
        <v>10</v>
      </c>
      <c r="C31" s="64">
        <v>20</v>
      </c>
      <c r="D31" s="164">
        <f t="shared" ref="D31:D41" si="1">+(C31-C30)/C30</f>
        <v>-0.16666666666666666</v>
      </c>
      <c r="E31" s="174" t="s">
        <v>144</v>
      </c>
      <c r="F31" s="223" t="s">
        <v>99</v>
      </c>
      <c r="G31" s="223"/>
      <c r="H31" s="153" t="s">
        <v>65</v>
      </c>
      <c r="I31" s="123">
        <v>43889</v>
      </c>
      <c r="J31" s="123" t="s">
        <v>22</v>
      </c>
      <c r="K31" s="125"/>
      <c r="P31" s="127"/>
    </row>
    <row r="32" spans="1:16" s="126" customFormat="1" ht="94.5" customHeight="1" x14ac:dyDescent="0.2">
      <c r="A32" s="123">
        <v>43921</v>
      </c>
      <c r="B32" s="124">
        <v>10</v>
      </c>
      <c r="C32" s="63">
        <v>12</v>
      </c>
      <c r="D32" s="164">
        <f t="shared" si="1"/>
        <v>-0.4</v>
      </c>
      <c r="E32" s="174" t="s">
        <v>141</v>
      </c>
      <c r="F32" s="223" t="s">
        <v>99</v>
      </c>
      <c r="G32" s="223"/>
      <c r="H32" s="153" t="s">
        <v>65</v>
      </c>
      <c r="I32" s="123">
        <v>43921</v>
      </c>
      <c r="J32" s="123" t="s">
        <v>22</v>
      </c>
      <c r="K32" s="125"/>
    </row>
    <row r="33" spans="1:17" s="126" customFormat="1" ht="129.75" customHeight="1" x14ac:dyDescent="0.2">
      <c r="A33" s="123">
        <v>43951</v>
      </c>
      <c r="B33" s="124">
        <v>10</v>
      </c>
      <c r="C33" s="161">
        <v>9</v>
      </c>
      <c r="D33" s="164">
        <f t="shared" si="1"/>
        <v>-0.25</v>
      </c>
      <c r="E33" s="175" t="s">
        <v>145</v>
      </c>
      <c r="F33" s="223" t="s">
        <v>99</v>
      </c>
      <c r="G33" s="223"/>
      <c r="H33" s="129" t="s">
        <v>65</v>
      </c>
      <c r="I33" s="123">
        <v>43951</v>
      </c>
      <c r="J33" s="123" t="s">
        <v>22</v>
      </c>
      <c r="K33" s="125"/>
      <c r="Q33" s="126">
        <f>24-9</f>
        <v>15</v>
      </c>
    </row>
    <row r="34" spans="1:17" s="126" customFormat="1" ht="110.25" customHeight="1" x14ac:dyDescent="0.2">
      <c r="A34" s="123">
        <v>43982</v>
      </c>
      <c r="B34" s="124">
        <v>10</v>
      </c>
      <c r="C34" s="64">
        <v>24</v>
      </c>
      <c r="D34" s="164">
        <f t="shared" si="1"/>
        <v>1.6666666666666667</v>
      </c>
      <c r="E34" s="175" t="s">
        <v>146</v>
      </c>
      <c r="F34" s="223" t="s">
        <v>99</v>
      </c>
      <c r="G34" s="223"/>
      <c r="H34" s="144" t="s">
        <v>65</v>
      </c>
      <c r="I34" s="123">
        <v>43982</v>
      </c>
      <c r="J34" s="123" t="s">
        <v>22</v>
      </c>
      <c r="K34" s="125"/>
    </row>
    <row r="35" spans="1:17" s="126" customFormat="1" ht="100.5" customHeight="1" x14ac:dyDescent="0.2">
      <c r="A35" s="199">
        <v>44012</v>
      </c>
      <c r="B35" s="124">
        <v>10</v>
      </c>
      <c r="C35" s="161">
        <v>6</v>
      </c>
      <c r="D35" s="164">
        <f t="shared" si="1"/>
        <v>-0.75</v>
      </c>
      <c r="E35" s="175" t="s">
        <v>152</v>
      </c>
      <c r="F35" s="223" t="s">
        <v>137</v>
      </c>
      <c r="G35" s="223"/>
      <c r="H35" s="153" t="s">
        <v>138</v>
      </c>
      <c r="I35" s="199">
        <v>44012</v>
      </c>
      <c r="J35" s="199" t="s">
        <v>22</v>
      </c>
      <c r="K35" s="125"/>
    </row>
    <row r="36" spans="1:17" s="126" customFormat="1" ht="99" customHeight="1" x14ac:dyDescent="0.2">
      <c r="A36" s="195">
        <v>44043</v>
      </c>
      <c r="B36" s="196">
        <v>10</v>
      </c>
      <c r="C36" s="197">
        <v>6</v>
      </c>
      <c r="D36" s="164">
        <f t="shared" si="1"/>
        <v>0</v>
      </c>
      <c r="E36" s="163" t="s">
        <v>153</v>
      </c>
      <c r="F36" s="225" t="s">
        <v>99</v>
      </c>
      <c r="G36" s="225"/>
      <c r="H36" s="198" t="s">
        <v>65</v>
      </c>
      <c r="I36" s="195">
        <v>44043</v>
      </c>
      <c r="J36" s="195" t="s">
        <v>22</v>
      </c>
      <c r="K36" s="125"/>
    </row>
    <row r="37" spans="1:17" s="126" customFormat="1" ht="81.75" customHeight="1" x14ac:dyDescent="0.2">
      <c r="A37" s="123">
        <v>44074</v>
      </c>
      <c r="B37" s="124">
        <v>10</v>
      </c>
      <c r="C37" s="161">
        <v>4</v>
      </c>
      <c r="D37" s="164">
        <f t="shared" si="1"/>
        <v>-0.33333333333333331</v>
      </c>
      <c r="E37" s="175" t="s">
        <v>158</v>
      </c>
      <c r="F37" s="223" t="s">
        <v>99</v>
      </c>
      <c r="G37" s="223"/>
      <c r="H37" s="129" t="s">
        <v>65</v>
      </c>
      <c r="I37" s="123">
        <v>44074</v>
      </c>
      <c r="J37" s="123" t="s">
        <v>22</v>
      </c>
      <c r="K37" s="125"/>
    </row>
    <row r="38" spans="1:17" s="126" customFormat="1" ht="63.75" customHeight="1" x14ac:dyDescent="0.2">
      <c r="A38" s="123">
        <v>44104</v>
      </c>
      <c r="B38" s="124">
        <v>10</v>
      </c>
      <c r="C38" s="161">
        <v>5</v>
      </c>
      <c r="D38" s="164">
        <f t="shared" si="1"/>
        <v>0.25</v>
      </c>
      <c r="E38" s="175" t="s">
        <v>155</v>
      </c>
      <c r="F38" s="223" t="s">
        <v>99</v>
      </c>
      <c r="G38" s="223"/>
      <c r="H38" s="148" t="s">
        <v>65</v>
      </c>
      <c r="I38" s="123">
        <v>44104</v>
      </c>
      <c r="J38" s="123" t="s">
        <v>22</v>
      </c>
      <c r="K38" s="123" t="s">
        <v>22</v>
      </c>
    </row>
    <row r="39" spans="1:17" s="126" customFormat="1" ht="66" customHeight="1" x14ac:dyDescent="0.2">
      <c r="A39" s="123">
        <v>44135</v>
      </c>
      <c r="B39" s="124">
        <v>10</v>
      </c>
      <c r="C39" s="161">
        <v>3</v>
      </c>
      <c r="D39" s="164">
        <f t="shared" si="1"/>
        <v>-0.4</v>
      </c>
      <c r="E39" s="200" t="s">
        <v>157</v>
      </c>
      <c r="F39" s="223" t="s">
        <v>99</v>
      </c>
      <c r="G39" s="223"/>
      <c r="H39" s="151" t="s">
        <v>65</v>
      </c>
      <c r="I39" s="123">
        <v>44135</v>
      </c>
      <c r="J39" s="123" t="s">
        <v>22</v>
      </c>
      <c r="K39" s="123" t="s">
        <v>22</v>
      </c>
      <c r="L39" s="128"/>
      <c r="M39" s="128"/>
    </row>
    <row r="40" spans="1:17" ht="138" customHeight="1" x14ac:dyDescent="0.2">
      <c r="A40" s="216">
        <v>44165</v>
      </c>
      <c r="B40" s="217">
        <v>10</v>
      </c>
      <c r="C40" s="218">
        <v>13</v>
      </c>
      <c r="D40" s="219">
        <f t="shared" si="1"/>
        <v>3.3333333333333335</v>
      </c>
      <c r="E40" s="163" t="s">
        <v>161</v>
      </c>
      <c r="F40" s="224" t="s">
        <v>99</v>
      </c>
      <c r="G40" s="224"/>
      <c r="H40" s="220" t="s">
        <v>65</v>
      </c>
      <c r="I40" s="216">
        <v>44165</v>
      </c>
      <c r="J40" s="221" t="s">
        <v>22</v>
      </c>
      <c r="K40" s="123" t="s">
        <v>22</v>
      </c>
      <c r="N40">
        <f>10/3</f>
        <v>3.3333333333333335</v>
      </c>
      <c r="O40" s="26"/>
    </row>
    <row r="41" spans="1:17" ht="303.75" customHeight="1" x14ac:dyDescent="0.2">
      <c r="A41" s="222">
        <v>44196</v>
      </c>
      <c r="B41" s="103">
        <v>10</v>
      </c>
      <c r="C41" s="161">
        <v>7</v>
      </c>
      <c r="D41" s="164">
        <f t="shared" si="1"/>
        <v>-0.46153846153846156</v>
      </c>
      <c r="E41" s="175" t="s">
        <v>164</v>
      </c>
      <c r="F41" s="223" t="s">
        <v>99</v>
      </c>
      <c r="G41" s="223"/>
      <c r="H41" s="153" t="s">
        <v>65</v>
      </c>
      <c r="I41" s="222">
        <v>44196</v>
      </c>
      <c r="J41" s="199" t="s">
        <v>22</v>
      </c>
      <c r="K41" s="215" t="s">
        <v>22</v>
      </c>
    </row>
    <row r="42" spans="1:17" ht="120.75" customHeight="1" x14ac:dyDescent="0.2">
      <c r="A42" s="82"/>
      <c r="B42" s="83"/>
      <c r="C42" s="92"/>
      <c r="D42" s="211"/>
      <c r="E42" s="137"/>
      <c r="F42" s="86"/>
      <c r="G42" s="86"/>
      <c r="H42" s="37"/>
      <c r="I42" s="82"/>
      <c r="J42" s="87"/>
      <c r="K42" s="3"/>
    </row>
    <row r="43" spans="1:17" ht="120.75" customHeight="1" x14ac:dyDescent="0.2">
      <c r="A43" s="82"/>
      <c r="B43" s="83"/>
      <c r="C43" s="84"/>
      <c r="D43" s="211"/>
      <c r="E43" s="81"/>
      <c r="F43" s="86"/>
      <c r="G43" s="86"/>
      <c r="H43" s="37"/>
      <c r="I43" s="82"/>
      <c r="J43" s="87"/>
      <c r="K43" s="3"/>
    </row>
    <row r="44" spans="1:17" ht="120.75" customHeight="1" x14ac:dyDescent="0.2">
      <c r="A44" s="82"/>
      <c r="B44" s="83"/>
      <c r="C44" s="84"/>
      <c r="D44" s="211"/>
      <c r="E44" s="81"/>
      <c r="F44" s="86"/>
      <c r="G44" s="86"/>
      <c r="H44" s="37"/>
      <c r="I44" s="82"/>
      <c r="J44" s="87"/>
      <c r="K44" s="3"/>
    </row>
    <row r="45" spans="1:17" s="3" customFormat="1" ht="16.5" customHeight="1" x14ac:dyDescent="0.2">
      <c r="A45" s="30"/>
      <c r="B45" s="33"/>
      <c r="C45" s="34"/>
      <c r="D45" s="212"/>
      <c r="E45" s="35"/>
      <c r="F45" s="35"/>
      <c r="G45" s="36"/>
      <c r="H45" s="37"/>
      <c r="I45" s="38"/>
      <c r="J45" s="29"/>
    </row>
    <row r="46" spans="1:17" s="3" customFormat="1" ht="10.5" customHeight="1" x14ac:dyDescent="0.2">
      <c r="C46" s="29"/>
      <c r="D46" s="213"/>
      <c r="F46" s="157"/>
      <c r="G46" s="17"/>
    </row>
    <row r="47" spans="1:17" s="3" customFormat="1" ht="24.95" customHeight="1" x14ac:dyDescent="0.2">
      <c r="C47" s="29"/>
      <c r="D47" s="213"/>
      <c r="F47" s="157"/>
    </row>
    <row r="48" spans="1:17" ht="24.95" customHeight="1" x14ac:dyDescent="0.2"/>
    <row r="49" ht="24.95" customHeight="1" x14ac:dyDescent="0.2"/>
    <row r="50" ht="24.95" customHeight="1" x14ac:dyDescent="0.2"/>
    <row r="51" ht="24.95" customHeight="1" x14ac:dyDescent="0.2"/>
    <row r="52" ht="24.95" customHeight="1" x14ac:dyDescent="0.2"/>
  </sheetData>
  <mergeCells count="45">
    <mergeCell ref="F32:G32"/>
    <mergeCell ref="F33:G33"/>
    <mergeCell ref="F30:G30"/>
    <mergeCell ref="F25:G25"/>
    <mergeCell ref="F28:G28"/>
    <mergeCell ref="F29:G29"/>
    <mergeCell ref="F31:G31"/>
    <mergeCell ref="F27:G27"/>
    <mergeCell ref="F23:G23"/>
    <mergeCell ref="F24:G24"/>
    <mergeCell ref="F26:G26"/>
    <mergeCell ref="A21:J21"/>
    <mergeCell ref="A5:J5"/>
    <mergeCell ref="A6:A7"/>
    <mergeCell ref="B6:D7"/>
    <mergeCell ref="E6:E7"/>
    <mergeCell ref="F6:H7"/>
    <mergeCell ref="A8:J8"/>
    <mergeCell ref="F22:G22"/>
    <mergeCell ref="H9:J9"/>
    <mergeCell ref="B10:F10"/>
    <mergeCell ref="H10:J10"/>
    <mergeCell ref="A1:A4"/>
    <mergeCell ref="B1:D4"/>
    <mergeCell ref="E1:H4"/>
    <mergeCell ref="A17:A20"/>
    <mergeCell ref="B17:D20"/>
    <mergeCell ref="E17:H20"/>
    <mergeCell ref="B12:F12"/>
    <mergeCell ref="H12:J12"/>
    <mergeCell ref="B13:F13"/>
    <mergeCell ref="B11:F11"/>
    <mergeCell ref="H11:J11"/>
    <mergeCell ref="B14:D14"/>
    <mergeCell ref="B9:F9"/>
    <mergeCell ref="H13:J13"/>
    <mergeCell ref="A16:J16"/>
    <mergeCell ref="F41:G41"/>
    <mergeCell ref="F34:G34"/>
    <mergeCell ref="F37:G37"/>
    <mergeCell ref="F40:G40"/>
    <mergeCell ref="F35:G35"/>
    <mergeCell ref="F36:G36"/>
    <mergeCell ref="F38:G38"/>
    <mergeCell ref="F39:G39"/>
  </mergeCells>
  <dataValidations count="7">
    <dataValidation type="list" allowBlank="1" showInputMessage="1" showErrorMessage="1" sqref="Q48">
      <formula1>$Q$48:$Q$50+$J$23</formula1>
    </dataValidation>
    <dataValidation type="list" allowBlank="1" showInputMessage="1" showErrorMessage="1" sqref="J46">
      <formula1>#REF!</formula1>
    </dataValidation>
    <dataValidation type="list" allowBlank="1" showInputMessage="1" showErrorMessage="1" errorTitle="Seleccionar un valor de la lista" sqref="E46">
      <formula1>#REF!</formula1>
    </dataValidation>
    <dataValidation allowBlank="1" showInputMessage="1" showErrorMessage="1" errorTitle="Seleccionar un valor de la lista" sqref="E23:E29 E45"/>
    <dataValidation type="list" allowBlank="1" showInputMessage="1" showErrorMessage="1" sqref="J23:J29 J45">
      <formula1>$Q$48:$Q$50</formula1>
    </dataValidation>
    <dataValidation type="list" allowBlank="1" showInputMessage="1" showErrorMessage="1" errorTitle="Seleccione un valor de la lista" sqref="J6:J7">
      <formula1>#REF!</formula1>
    </dataValidation>
    <dataValidation type="list" allowBlank="1" showInputMessage="1" showErrorMessage="1" sqref="J42:J44">
      <formula1>$Q$38:$Q$40</formula1>
    </dataValidation>
  </dataValidations>
  <printOptions horizontalCentered="1"/>
  <pageMargins left="0.19685039370078741" right="0.15748031496062992" top="0.94488188976377963" bottom="0.86614173228346458" header="0.43307086614173229" footer="0.19685039370078741"/>
  <pageSetup paperSize="119" scale="59"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25"/>
  <sheetViews>
    <sheetView tabSelected="1" zoomScale="120" zoomScaleNormal="120" workbookViewId="0">
      <selection activeCell="C1" sqref="C1"/>
    </sheetView>
  </sheetViews>
  <sheetFormatPr baseColWidth="10" defaultRowHeight="12.75" x14ac:dyDescent="0.2"/>
  <cols>
    <col min="2" max="2" width="14.7109375" customWidth="1"/>
    <col min="3" max="3" width="7.42578125" customWidth="1"/>
    <col min="4" max="4" width="11.42578125" style="180"/>
  </cols>
  <sheetData>
    <row r="1" spans="2:5" ht="13.5" thickBot="1" x14ac:dyDescent="0.25"/>
    <row r="2" spans="2:5" x14ac:dyDescent="0.2">
      <c r="B2" s="283" t="s">
        <v>81</v>
      </c>
      <c r="C2" s="284"/>
      <c r="D2" s="165" t="s">
        <v>82</v>
      </c>
      <c r="E2" s="166" t="s">
        <v>83</v>
      </c>
    </row>
    <row r="3" spans="2:5" ht="38.25" x14ac:dyDescent="0.2">
      <c r="B3" s="285" t="s">
        <v>84</v>
      </c>
      <c r="C3" s="286"/>
      <c r="D3" s="167" t="s">
        <v>106</v>
      </c>
      <c r="E3" s="168" t="s">
        <v>85</v>
      </c>
    </row>
    <row r="4" spans="2:5" x14ac:dyDescent="0.2">
      <c r="B4" s="70" t="s">
        <v>15</v>
      </c>
      <c r="C4" s="70" t="s">
        <v>14</v>
      </c>
      <c r="D4" s="204" t="s">
        <v>21</v>
      </c>
      <c r="E4" s="201" t="s">
        <v>23</v>
      </c>
    </row>
    <row r="5" spans="2:5" x14ac:dyDescent="0.2">
      <c r="B5" s="202" t="s">
        <v>112</v>
      </c>
      <c r="C5" s="73">
        <v>10</v>
      </c>
      <c r="D5" s="183">
        <f>+'E01.001 VAR. QUEJAS Y RECL'!C30</f>
        <v>24</v>
      </c>
      <c r="E5" s="203">
        <f>+'E01.001 VAR. QUEJAS Y RECL'!D30</f>
        <v>5</v>
      </c>
    </row>
    <row r="6" spans="2:5" x14ac:dyDescent="0.2">
      <c r="B6" s="202" t="s">
        <v>113</v>
      </c>
      <c r="C6" s="73">
        <v>10</v>
      </c>
      <c r="D6" s="183">
        <f>+'E01.001 VAR. QUEJAS Y RECL'!C31</f>
        <v>20</v>
      </c>
      <c r="E6" s="203">
        <f t="shared" ref="E6:E16" si="0">+(D6-D5)/D5</f>
        <v>-0.16666666666666666</v>
      </c>
    </row>
    <row r="7" spans="2:5" x14ac:dyDescent="0.2">
      <c r="B7" s="202" t="s">
        <v>114</v>
      </c>
      <c r="C7" s="73">
        <v>10</v>
      </c>
      <c r="D7" s="205">
        <f>+'E01.001 VAR. QUEJAS Y RECL'!C32</f>
        <v>12</v>
      </c>
      <c r="E7" s="203">
        <f t="shared" si="0"/>
        <v>-0.4</v>
      </c>
    </row>
    <row r="8" spans="2:5" x14ac:dyDescent="0.2">
      <c r="B8" s="202" t="s">
        <v>115</v>
      </c>
      <c r="C8" s="73">
        <v>10</v>
      </c>
      <c r="D8" s="206">
        <f>+'E01.001 VAR. QUEJAS Y RECL'!C33</f>
        <v>9</v>
      </c>
      <c r="E8" s="203">
        <f t="shared" si="0"/>
        <v>-0.25</v>
      </c>
    </row>
    <row r="9" spans="2:5" x14ac:dyDescent="0.2">
      <c r="B9" s="202" t="s">
        <v>116</v>
      </c>
      <c r="C9" s="73">
        <v>10</v>
      </c>
      <c r="D9" s="183">
        <f>+'E01.001 VAR. QUEJAS Y RECL'!C34</f>
        <v>24</v>
      </c>
      <c r="E9" s="203">
        <f t="shared" si="0"/>
        <v>1.6666666666666667</v>
      </c>
    </row>
    <row r="10" spans="2:5" x14ac:dyDescent="0.2">
      <c r="B10" s="202" t="s">
        <v>117</v>
      </c>
      <c r="C10" s="73">
        <v>10</v>
      </c>
      <c r="D10" s="206">
        <f>+'E01.001 VAR. QUEJAS Y RECL'!C35</f>
        <v>6</v>
      </c>
      <c r="E10" s="203">
        <f t="shared" si="0"/>
        <v>-0.75</v>
      </c>
    </row>
    <row r="11" spans="2:5" x14ac:dyDescent="0.2">
      <c r="B11" s="202" t="s">
        <v>118</v>
      </c>
      <c r="C11" s="73">
        <v>10</v>
      </c>
      <c r="D11" s="206">
        <f>+'E01.001 VAR. QUEJAS Y RECL'!C36</f>
        <v>6</v>
      </c>
      <c r="E11" s="203">
        <f t="shared" si="0"/>
        <v>0</v>
      </c>
    </row>
    <row r="12" spans="2:5" x14ac:dyDescent="0.2">
      <c r="B12" s="202" t="s">
        <v>119</v>
      </c>
      <c r="C12" s="73">
        <v>10</v>
      </c>
      <c r="D12" s="206">
        <f>+'E01.001 VAR. QUEJAS Y RECL'!C37</f>
        <v>4</v>
      </c>
      <c r="E12" s="203">
        <f t="shared" si="0"/>
        <v>-0.33333333333333331</v>
      </c>
    </row>
    <row r="13" spans="2:5" x14ac:dyDescent="0.2">
      <c r="B13" s="202" t="s">
        <v>120</v>
      </c>
      <c r="C13" s="73">
        <v>10</v>
      </c>
      <c r="D13" s="206">
        <f>+'E01.001 VAR. QUEJAS Y RECL'!C38</f>
        <v>5</v>
      </c>
      <c r="E13" s="203">
        <f t="shared" si="0"/>
        <v>0.25</v>
      </c>
    </row>
    <row r="14" spans="2:5" x14ac:dyDescent="0.2">
      <c r="B14" s="202" t="s">
        <v>121</v>
      </c>
      <c r="C14" s="73">
        <v>10</v>
      </c>
      <c r="D14" s="206">
        <f>+'E01.001 VAR. QUEJAS Y RECL'!C39</f>
        <v>3</v>
      </c>
      <c r="E14" s="203">
        <f t="shared" si="0"/>
        <v>-0.4</v>
      </c>
    </row>
    <row r="15" spans="2:5" x14ac:dyDescent="0.2">
      <c r="B15" s="202" t="s">
        <v>122</v>
      </c>
      <c r="C15" s="73">
        <v>10</v>
      </c>
      <c r="D15" s="167">
        <v>13</v>
      </c>
      <c r="E15" s="203">
        <f t="shared" si="0"/>
        <v>3.3333333333333335</v>
      </c>
    </row>
    <row r="16" spans="2:5" x14ac:dyDescent="0.2">
      <c r="B16" s="202" t="s">
        <v>123</v>
      </c>
      <c r="C16" s="73">
        <v>10</v>
      </c>
      <c r="D16" s="167">
        <v>7</v>
      </c>
      <c r="E16" s="203">
        <f t="shared" si="0"/>
        <v>-0.46153846153846156</v>
      </c>
    </row>
    <row r="17" spans="2:14" x14ac:dyDescent="0.2">
      <c r="B17" s="82"/>
      <c r="C17" s="83"/>
      <c r="D17" s="84"/>
      <c r="E17" s="85"/>
    </row>
    <row r="21" spans="2:14" x14ac:dyDescent="0.2">
      <c r="N21" s="113"/>
    </row>
    <row r="23" spans="2:14" x14ac:dyDescent="0.2">
      <c r="M23" s="114"/>
    </row>
    <row r="25" spans="2:14" x14ac:dyDescent="0.2">
      <c r="M25" s="113"/>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tabColor theme="7"/>
    <pageSetUpPr fitToPage="1"/>
  </sheetPr>
  <dimension ref="A1:S88"/>
  <sheetViews>
    <sheetView view="pageBreakPreview" topLeftCell="A41" zoomScaleSheetLayoutView="100" workbookViewId="0">
      <selection activeCell="E50" sqref="E49:E50"/>
    </sheetView>
  </sheetViews>
  <sheetFormatPr baseColWidth="10" defaultColWidth="11.42578125" defaultRowHeight="12.75" x14ac:dyDescent="0.2"/>
  <cols>
    <col min="1" max="1" width="19" customWidth="1"/>
    <col min="2" max="2" width="8.28515625" style="95" customWidth="1"/>
    <col min="3" max="3" width="13.85546875" customWidth="1"/>
    <col min="4" max="4" width="10.5703125" customWidth="1"/>
    <col min="5" max="5" width="33.5703125" style="120" customWidth="1"/>
    <col min="6" max="6" width="21.7109375" style="119" customWidth="1"/>
    <col min="7" max="7" width="21.5703125" customWidth="1"/>
    <col min="8" max="8" width="17.7109375" customWidth="1"/>
    <col min="9" max="9" width="17.5703125" customWidth="1"/>
    <col min="10" max="10" width="15.85546875" style="135" customWidth="1"/>
    <col min="11" max="13" width="11.42578125" hidden="1" customWidth="1"/>
  </cols>
  <sheetData>
    <row r="1" spans="1:18" x14ac:dyDescent="0.2">
      <c r="B1" s="106"/>
    </row>
    <row r="2" spans="1:18" ht="13.5" thickBot="1" x14ac:dyDescent="0.25">
      <c r="B2" s="106"/>
    </row>
    <row r="3" spans="1:18" ht="15" customHeight="1" x14ac:dyDescent="0.2">
      <c r="A3" s="226"/>
      <c r="B3" s="228" t="s">
        <v>66</v>
      </c>
      <c r="C3" s="228"/>
      <c r="D3" s="228"/>
      <c r="E3" s="230" t="s">
        <v>34</v>
      </c>
      <c r="F3" s="231"/>
      <c r="G3" s="231"/>
      <c r="H3" s="232"/>
      <c r="I3" s="23" t="s">
        <v>35</v>
      </c>
      <c r="J3" s="138" t="s">
        <v>40</v>
      </c>
      <c r="K3" s="8"/>
      <c r="L3" s="8"/>
      <c r="M3" s="8"/>
    </row>
    <row r="4" spans="1:18" ht="15" customHeight="1" x14ac:dyDescent="0.2">
      <c r="A4" s="227"/>
      <c r="B4" s="229"/>
      <c r="C4" s="229"/>
      <c r="D4" s="229"/>
      <c r="E4" s="233"/>
      <c r="F4" s="234"/>
      <c r="G4" s="234"/>
      <c r="H4" s="235"/>
      <c r="I4" s="24" t="s">
        <v>36</v>
      </c>
      <c r="J4" s="139" t="s">
        <v>68</v>
      </c>
      <c r="K4" s="8"/>
      <c r="L4" s="8"/>
      <c r="M4" s="8"/>
    </row>
    <row r="5" spans="1:18" ht="15" customHeight="1" x14ac:dyDescent="0.2">
      <c r="A5" s="227"/>
      <c r="B5" s="229"/>
      <c r="C5" s="229"/>
      <c r="D5" s="229"/>
      <c r="E5" s="233"/>
      <c r="F5" s="234"/>
      <c r="G5" s="234"/>
      <c r="H5" s="235"/>
      <c r="I5" s="24" t="s">
        <v>37</v>
      </c>
      <c r="J5" s="140" t="s">
        <v>67</v>
      </c>
      <c r="K5" s="8"/>
      <c r="L5" s="8"/>
      <c r="M5" s="8"/>
    </row>
    <row r="6" spans="1:18" ht="15" customHeight="1" x14ac:dyDescent="0.2">
      <c r="A6" s="227"/>
      <c r="B6" s="229"/>
      <c r="C6" s="229"/>
      <c r="D6" s="229"/>
      <c r="E6" s="233"/>
      <c r="F6" s="234"/>
      <c r="G6" s="234"/>
      <c r="H6" s="235"/>
      <c r="I6" s="25" t="s">
        <v>38</v>
      </c>
      <c r="J6" s="141">
        <v>42440</v>
      </c>
      <c r="K6" s="8"/>
      <c r="L6" s="8"/>
      <c r="M6" s="8"/>
    </row>
    <row r="7" spans="1:18" ht="24.95" customHeight="1" x14ac:dyDescent="0.2">
      <c r="A7" s="295" t="s">
        <v>13</v>
      </c>
      <c r="B7" s="296"/>
      <c r="C7" s="296"/>
      <c r="D7" s="296"/>
      <c r="E7" s="296"/>
      <c r="F7" s="296"/>
      <c r="G7" s="296"/>
      <c r="H7" s="296"/>
      <c r="I7" s="296"/>
      <c r="J7" s="258"/>
    </row>
    <row r="8" spans="1:18" ht="20.100000000000001" customHeight="1" x14ac:dyDescent="0.2">
      <c r="A8" s="259" t="s">
        <v>0</v>
      </c>
      <c r="B8" s="261" t="s">
        <v>40</v>
      </c>
      <c r="C8" s="262"/>
      <c r="D8" s="263"/>
      <c r="E8" s="267" t="s">
        <v>1</v>
      </c>
      <c r="F8" s="269" t="s">
        <v>41</v>
      </c>
      <c r="G8" s="270"/>
      <c r="H8" s="271"/>
      <c r="I8" s="11" t="s">
        <v>2</v>
      </c>
      <c r="J8" s="12" t="s">
        <v>17</v>
      </c>
    </row>
    <row r="9" spans="1:18" ht="24" customHeight="1" x14ac:dyDescent="0.2">
      <c r="A9" s="260"/>
      <c r="B9" s="264"/>
      <c r="C9" s="265"/>
      <c r="D9" s="266"/>
      <c r="E9" s="268"/>
      <c r="F9" s="272"/>
      <c r="G9" s="273"/>
      <c r="H9" s="274"/>
      <c r="I9" s="13" t="s">
        <v>20</v>
      </c>
      <c r="J9" s="14" t="s">
        <v>18</v>
      </c>
    </row>
    <row r="10" spans="1:18" x14ac:dyDescent="0.2">
      <c r="A10" s="275"/>
      <c r="B10" s="276"/>
      <c r="C10" s="276"/>
      <c r="D10" s="276"/>
      <c r="E10" s="276"/>
      <c r="F10" s="276"/>
      <c r="G10" s="276"/>
      <c r="H10" s="276"/>
      <c r="I10" s="276"/>
      <c r="J10" s="277"/>
    </row>
    <row r="11" spans="1:18" ht="115.5" customHeight="1" x14ac:dyDescent="0.2">
      <c r="A11" s="5" t="s">
        <v>3</v>
      </c>
      <c r="B11" s="241" t="s">
        <v>42</v>
      </c>
      <c r="C11" s="239"/>
      <c r="D11" s="239"/>
      <c r="E11" s="239"/>
      <c r="F11" s="240"/>
      <c r="G11" s="49" t="s">
        <v>4</v>
      </c>
      <c r="H11" s="241" t="s">
        <v>43</v>
      </c>
      <c r="I11" s="239"/>
      <c r="J11" s="242"/>
    </row>
    <row r="12" spans="1:18" ht="106.5" customHeight="1" x14ac:dyDescent="0.2">
      <c r="A12" s="5" t="s">
        <v>5</v>
      </c>
      <c r="B12" s="241" t="s">
        <v>44</v>
      </c>
      <c r="C12" s="239"/>
      <c r="D12" s="239"/>
      <c r="E12" s="239"/>
      <c r="F12" s="240"/>
      <c r="G12" s="49" t="s">
        <v>6</v>
      </c>
      <c r="H12" s="297" t="s">
        <v>45</v>
      </c>
      <c r="I12" s="298"/>
      <c r="J12" s="299"/>
      <c r="O12" s="21"/>
    </row>
    <row r="13" spans="1:18" ht="172.5" customHeight="1" x14ac:dyDescent="0.2">
      <c r="A13" s="5" t="s">
        <v>7</v>
      </c>
      <c r="B13" s="241" t="s">
        <v>46</v>
      </c>
      <c r="C13" s="239"/>
      <c r="D13" s="239"/>
      <c r="E13" s="239"/>
      <c r="F13" s="240"/>
      <c r="G13" s="49" t="s">
        <v>8</v>
      </c>
      <c r="H13" s="241" t="s">
        <v>47</v>
      </c>
      <c r="I13" s="239"/>
      <c r="J13" s="242"/>
    </row>
    <row r="14" spans="1:18" ht="25.5" x14ac:dyDescent="0.2">
      <c r="A14" s="5" t="s">
        <v>9</v>
      </c>
      <c r="B14" s="241" t="s">
        <v>48</v>
      </c>
      <c r="C14" s="239"/>
      <c r="D14" s="239"/>
      <c r="E14" s="239"/>
      <c r="F14" s="240"/>
      <c r="G14" s="49" t="s">
        <v>10</v>
      </c>
      <c r="H14" s="241" t="s">
        <v>49</v>
      </c>
      <c r="I14" s="239"/>
      <c r="J14" s="242"/>
    </row>
    <row r="15" spans="1:18" ht="38.25" customHeight="1" x14ac:dyDescent="0.2">
      <c r="A15" s="5" t="s">
        <v>11</v>
      </c>
      <c r="B15" s="241" t="s">
        <v>80</v>
      </c>
      <c r="C15" s="239"/>
      <c r="D15" s="239"/>
      <c r="E15" s="239"/>
      <c r="F15" s="240"/>
      <c r="G15" s="70" t="s">
        <v>12</v>
      </c>
      <c r="H15" s="246" t="s">
        <v>80</v>
      </c>
      <c r="I15" s="246"/>
      <c r="J15" s="246"/>
      <c r="N15" s="10"/>
      <c r="P15" s="3"/>
      <c r="Q15" s="3"/>
      <c r="R15" s="3"/>
    </row>
    <row r="16" spans="1:18" ht="41.25" customHeight="1" thickBot="1" x14ac:dyDescent="0.25">
      <c r="A16" s="31" t="s">
        <v>29</v>
      </c>
      <c r="B16" s="300">
        <v>0.8</v>
      </c>
      <c r="C16" s="301"/>
      <c r="D16" s="302"/>
      <c r="E16" s="32" t="s">
        <v>14</v>
      </c>
      <c r="F16" s="52">
        <v>100</v>
      </c>
      <c r="G16" s="32" t="s">
        <v>19</v>
      </c>
      <c r="H16" s="66" t="s">
        <v>89</v>
      </c>
      <c r="I16" s="67" t="s">
        <v>90</v>
      </c>
      <c r="J16" s="68" t="s">
        <v>91</v>
      </c>
      <c r="P16" s="4"/>
      <c r="Q16" s="4"/>
      <c r="R16" s="4"/>
    </row>
    <row r="17" spans="1:18" ht="41.25" customHeight="1" thickBot="1" x14ac:dyDescent="0.25">
      <c r="A17" s="57"/>
      <c r="B17" s="107"/>
      <c r="C17" s="108"/>
      <c r="D17" s="108"/>
      <c r="E17" s="60"/>
      <c r="F17" s="109"/>
      <c r="G17" s="60"/>
      <c r="H17" s="110"/>
      <c r="I17" s="111"/>
      <c r="J17" s="112"/>
      <c r="P17" s="4"/>
      <c r="Q17" s="4"/>
      <c r="R17" s="4"/>
    </row>
    <row r="18" spans="1:18" ht="13.5" thickBot="1" x14ac:dyDescent="0.25">
      <c r="A18" s="247"/>
      <c r="B18" s="248"/>
      <c r="C18" s="248"/>
      <c r="D18" s="248"/>
      <c r="E18" s="248"/>
      <c r="F18" s="248"/>
      <c r="G18" s="248"/>
      <c r="H18" s="248"/>
      <c r="I18" s="248"/>
      <c r="J18" s="249"/>
    </row>
    <row r="19" spans="1:18" ht="15" customHeight="1" x14ac:dyDescent="0.2">
      <c r="A19" s="226"/>
      <c r="B19" s="228" t="s">
        <v>66</v>
      </c>
      <c r="C19" s="228"/>
      <c r="D19" s="228"/>
      <c r="E19" s="230" t="s">
        <v>34</v>
      </c>
      <c r="F19" s="231"/>
      <c r="G19" s="231"/>
      <c r="H19" s="232"/>
      <c r="I19" s="23" t="s">
        <v>35</v>
      </c>
      <c r="J19" s="138" t="s">
        <v>40</v>
      </c>
      <c r="K19" s="8"/>
      <c r="L19" s="8"/>
      <c r="M19" s="8"/>
    </row>
    <row r="20" spans="1:18" ht="15" customHeight="1" x14ac:dyDescent="0.2">
      <c r="A20" s="227"/>
      <c r="B20" s="229"/>
      <c r="C20" s="229"/>
      <c r="D20" s="229"/>
      <c r="E20" s="233"/>
      <c r="F20" s="234"/>
      <c r="G20" s="234"/>
      <c r="H20" s="235"/>
      <c r="I20" s="24" t="s">
        <v>36</v>
      </c>
      <c r="J20" s="139" t="s">
        <v>71</v>
      </c>
      <c r="K20" s="8"/>
      <c r="L20" s="8"/>
      <c r="M20" s="8"/>
    </row>
    <row r="21" spans="1:18" ht="15" customHeight="1" x14ac:dyDescent="0.2">
      <c r="A21" s="227"/>
      <c r="B21" s="229"/>
      <c r="C21" s="229"/>
      <c r="D21" s="229"/>
      <c r="E21" s="233"/>
      <c r="F21" s="234"/>
      <c r="G21" s="234"/>
      <c r="H21" s="235"/>
      <c r="I21" s="24" t="s">
        <v>37</v>
      </c>
      <c r="J21" s="140" t="s">
        <v>67</v>
      </c>
      <c r="K21" s="8"/>
      <c r="L21" s="8"/>
      <c r="M21" s="8"/>
    </row>
    <row r="22" spans="1:18" ht="15" customHeight="1" thickBot="1" x14ac:dyDescent="0.25">
      <c r="A22" s="227"/>
      <c r="B22" s="229"/>
      <c r="C22" s="229"/>
      <c r="D22" s="229"/>
      <c r="E22" s="233"/>
      <c r="F22" s="234"/>
      <c r="G22" s="234"/>
      <c r="H22" s="235"/>
      <c r="I22" s="25" t="s">
        <v>38</v>
      </c>
      <c r="J22" s="141">
        <v>41229</v>
      </c>
      <c r="K22" s="8"/>
      <c r="L22" s="8"/>
      <c r="M22" s="8"/>
    </row>
    <row r="23" spans="1:18" ht="24.95" customHeight="1" x14ac:dyDescent="0.2">
      <c r="A23" s="291" t="s">
        <v>64</v>
      </c>
      <c r="B23" s="292"/>
      <c r="C23" s="292"/>
      <c r="D23" s="292"/>
      <c r="E23" s="292"/>
      <c r="F23" s="292"/>
      <c r="G23" s="292"/>
      <c r="H23" s="292"/>
      <c r="I23" s="292"/>
      <c r="J23" s="293"/>
      <c r="K23" s="3"/>
      <c r="L23" s="9"/>
    </row>
    <row r="24" spans="1:18" ht="34.5" customHeight="1" x14ac:dyDescent="0.2">
      <c r="A24" s="45" t="s">
        <v>15</v>
      </c>
      <c r="B24" s="16" t="s">
        <v>14</v>
      </c>
      <c r="C24" s="16" t="s">
        <v>21</v>
      </c>
      <c r="D24" s="46" t="s">
        <v>23</v>
      </c>
      <c r="E24" s="147" t="s">
        <v>24</v>
      </c>
      <c r="F24" s="268" t="s">
        <v>25</v>
      </c>
      <c r="G24" s="294"/>
      <c r="H24" s="46" t="s">
        <v>26</v>
      </c>
      <c r="I24" s="46" t="s">
        <v>16</v>
      </c>
      <c r="J24" s="1" t="s">
        <v>27</v>
      </c>
      <c r="K24" s="3"/>
      <c r="L24" s="9"/>
    </row>
    <row r="25" spans="1:18" ht="63.75" hidden="1" x14ac:dyDescent="0.2">
      <c r="A25" s="18">
        <v>41670</v>
      </c>
      <c r="B25" s="96">
        <f>+F16</f>
        <v>100</v>
      </c>
      <c r="C25" s="22">
        <f>95.17/100</f>
        <v>0.95169999999999999</v>
      </c>
      <c r="D25" s="6">
        <f>+(C25/B25)*100</f>
        <v>0.95169999999999999</v>
      </c>
      <c r="E25" s="48" t="s">
        <v>93</v>
      </c>
      <c r="F25" s="287" t="s">
        <v>92</v>
      </c>
      <c r="G25" s="288"/>
      <c r="H25" s="47" t="s">
        <v>52</v>
      </c>
      <c r="I25" s="18">
        <v>41670</v>
      </c>
      <c r="J25" s="142" t="s">
        <v>22</v>
      </c>
    </row>
    <row r="26" spans="1:18" ht="76.5" hidden="1" customHeight="1" x14ac:dyDescent="0.2">
      <c r="A26" s="18">
        <v>41698</v>
      </c>
      <c r="B26" s="96">
        <f>+F16</f>
        <v>100</v>
      </c>
      <c r="C26" s="22">
        <f>97.43/100</f>
        <v>0.97430000000000005</v>
      </c>
      <c r="D26" s="6">
        <f>+(C26/B26)*100</f>
        <v>0.97429999999999994</v>
      </c>
      <c r="E26" s="48" t="s">
        <v>94</v>
      </c>
      <c r="F26" s="287" t="s">
        <v>92</v>
      </c>
      <c r="G26" s="288"/>
      <c r="H26" s="47" t="s">
        <v>52</v>
      </c>
      <c r="I26" s="18">
        <v>41698</v>
      </c>
      <c r="J26" s="142" t="s">
        <v>22</v>
      </c>
    </row>
    <row r="27" spans="1:18" ht="91.5" hidden="1" customHeight="1" x14ac:dyDescent="0.2">
      <c r="A27" s="18">
        <v>41728</v>
      </c>
      <c r="B27" s="96">
        <f>+F16</f>
        <v>100</v>
      </c>
      <c r="C27" s="22">
        <f>93.28/100</f>
        <v>0.93279999999999996</v>
      </c>
      <c r="D27" s="6">
        <f>+(C27/B27)*100</f>
        <v>0.93279999999999996</v>
      </c>
      <c r="E27" s="48" t="s">
        <v>95</v>
      </c>
      <c r="F27" s="287" t="s">
        <v>92</v>
      </c>
      <c r="G27" s="288"/>
      <c r="H27" s="47" t="s">
        <v>52</v>
      </c>
      <c r="I27" s="18">
        <v>41728</v>
      </c>
      <c r="J27" s="142" t="s">
        <v>22</v>
      </c>
    </row>
    <row r="28" spans="1:18" ht="129" hidden="1" customHeight="1" x14ac:dyDescent="0.2">
      <c r="A28" s="65" t="s">
        <v>88</v>
      </c>
      <c r="B28" s="96">
        <f>+F16</f>
        <v>100</v>
      </c>
      <c r="C28" s="22">
        <f>97.29/100</f>
        <v>0.9729000000000001</v>
      </c>
      <c r="D28" s="6">
        <f>+(C28/B28)*100</f>
        <v>0.9729000000000001</v>
      </c>
      <c r="E28" s="48" t="s">
        <v>96</v>
      </c>
      <c r="F28" s="287" t="s">
        <v>92</v>
      </c>
      <c r="G28" s="288"/>
      <c r="H28" s="47" t="s">
        <v>52</v>
      </c>
      <c r="I28" s="65" t="s">
        <v>88</v>
      </c>
      <c r="J28" s="142" t="s">
        <v>22</v>
      </c>
    </row>
    <row r="29" spans="1:18" ht="78" hidden="1" customHeight="1" x14ac:dyDescent="0.2">
      <c r="A29" s="18">
        <v>41790</v>
      </c>
      <c r="B29" s="96">
        <f>+B28</f>
        <v>100</v>
      </c>
      <c r="C29" s="22">
        <f>93.27/100</f>
        <v>0.93269999999999997</v>
      </c>
      <c r="D29" s="6">
        <f>+(C29/B30)*100</f>
        <v>0.93269999999999997</v>
      </c>
      <c r="E29" s="48" t="s">
        <v>97</v>
      </c>
      <c r="F29" s="287" t="s">
        <v>92</v>
      </c>
      <c r="G29" s="288"/>
      <c r="H29" s="47" t="s">
        <v>52</v>
      </c>
      <c r="I29" s="18">
        <v>41790</v>
      </c>
      <c r="J29" s="142" t="s">
        <v>22</v>
      </c>
    </row>
    <row r="30" spans="1:18" ht="78" hidden="1" customHeight="1" x14ac:dyDescent="0.2">
      <c r="A30" s="18">
        <v>41820</v>
      </c>
      <c r="B30" s="96">
        <f>+B25</f>
        <v>100</v>
      </c>
      <c r="C30" s="22">
        <f>95.91/100</f>
        <v>0.95909999999999995</v>
      </c>
      <c r="D30" s="6">
        <f>+(C30/B30)*100</f>
        <v>0.95909999999999984</v>
      </c>
      <c r="E30" s="48" t="s">
        <v>93</v>
      </c>
      <c r="F30" s="287" t="s">
        <v>92</v>
      </c>
      <c r="G30" s="288"/>
      <c r="H30" s="69" t="s">
        <v>52</v>
      </c>
      <c r="I30" s="18">
        <v>41820</v>
      </c>
      <c r="J30" s="142" t="s">
        <v>22</v>
      </c>
    </row>
    <row r="31" spans="1:18" ht="76.5" hidden="1" x14ac:dyDescent="0.2">
      <c r="A31" s="18">
        <v>41851</v>
      </c>
      <c r="B31" s="96">
        <f>+B30</f>
        <v>100</v>
      </c>
      <c r="C31" s="22">
        <f>88.85/100</f>
        <v>0.88849999999999996</v>
      </c>
      <c r="D31" s="6">
        <f>+(C31/B31)*100</f>
        <v>0.88849999999999985</v>
      </c>
      <c r="E31" s="48" t="s">
        <v>97</v>
      </c>
      <c r="F31" s="287" t="s">
        <v>92</v>
      </c>
      <c r="G31" s="288"/>
      <c r="H31" s="69" t="s">
        <v>52</v>
      </c>
      <c r="I31" s="18">
        <v>41851</v>
      </c>
      <c r="J31" s="142" t="s">
        <v>22</v>
      </c>
    </row>
    <row r="32" spans="1:18" ht="199.5" customHeight="1" x14ac:dyDescent="0.2">
      <c r="A32" s="123">
        <v>43861</v>
      </c>
      <c r="B32" s="97">
        <v>100</v>
      </c>
      <c r="C32" s="79">
        <v>0.96779999999999999</v>
      </c>
      <c r="D32" s="72">
        <f t="shared" ref="D32:D33" si="0">+C32*100%</f>
        <v>0.96779999999999999</v>
      </c>
      <c r="E32" s="146" t="s">
        <v>143</v>
      </c>
      <c r="F32" s="287" t="s">
        <v>107</v>
      </c>
      <c r="G32" s="288"/>
      <c r="H32" s="71" t="s">
        <v>52</v>
      </c>
      <c r="I32" s="123">
        <v>43861</v>
      </c>
      <c r="J32" s="142" t="s">
        <v>22</v>
      </c>
    </row>
    <row r="33" spans="1:19" ht="147" customHeight="1" x14ac:dyDescent="0.2">
      <c r="A33" s="123">
        <v>43889</v>
      </c>
      <c r="B33" s="97">
        <v>100</v>
      </c>
      <c r="C33" s="79">
        <v>0.96020000000000005</v>
      </c>
      <c r="D33" s="72">
        <f t="shared" si="0"/>
        <v>0.96020000000000005</v>
      </c>
      <c r="E33" s="159" t="s">
        <v>143</v>
      </c>
      <c r="F33" s="287" t="s">
        <v>107</v>
      </c>
      <c r="G33" s="288"/>
      <c r="H33" s="71" t="s">
        <v>52</v>
      </c>
      <c r="I33" s="123">
        <v>43889</v>
      </c>
      <c r="J33" s="142" t="s">
        <v>22</v>
      </c>
    </row>
    <row r="34" spans="1:19" ht="121.5" customHeight="1" x14ac:dyDescent="0.2">
      <c r="A34" s="123">
        <v>43921</v>
      </c>
      <c r="B34" s="97">
        <v>100</v>
      </c>
      <c r="C34" s="120">
        <v>0.96020000000000005</v>
      </c>
      <c r="D34" s="72">
        <f>+C34*100%</f>
        <v>0.96020000000000005</v>
      </c>
      <c r="E34" s="159" t="s">
        <v>143</v>
      </c>
      <c r="F34" s="287" t="s">
        <v>107</v>
      </c>
      <c r="G34" s="288"/>
      <c r="H34" s="71" t="s">
        <v>52</v>
      </c>
      <c r="I34" s="123">
        <v>43921</v>
      </c>
      <c r="J34" s="142" t="s">
        <v>22</v>
      </c>
    </row>
    <row r="35" spans="1:19" ht="118.5" customHeight="1" x14ac:dyDescent="0.2">
      <c r="A35" s="123">
        <v>43951</v>
      </c>
      <c r="B35" s="97">
        <v>100</v>
      </c>
      <c r="C35" s="79">
        <v>0.97840000000000005</v>
      </c>
      <c r="D35" s="72">
        <f t="shared" ref="D35:D43" si="1">+C35*100%</f>
        <v>0.97840000000000005</v>
      </c>
      <c r="E35" s="159" t="s">
        <v>143</v>
      </c>
      <c r="F35" s="287" t="s">
        <v>107</v>
      </c>
      <c r="G35" s="288"/>
      <c r="H35" s="71" t="s">
        <v>52</v>
      </c>
      <c r="I35" s="123">
        <v>43951</v>
      </c>
      <c r="J35" s="142" t="s">
        <v>22</v>
      </c>
    </row>
    <row r="36" spans="1:19" ht="120" customHeight="1" x14ac:dyDescent="0.2">
      <c r="A36" s="123">
        <v>43982</v>
      </c>
      <c r="B36" s="97">
        <v>100</v>
      </c>
      <c r="C36" s="79">
        <v>0.9728</v>
      </c>
      <c r="D36" s="72">
        <f t="shared" si="1"/>
        <v>0.9728</v>
      </c>
      <c r="E36" s="159" t="s">
        <v>143</v>
      </c>
      <c r="F36" s="287" t="s">
        <v>107</v>
      </c>
      <c r="G36" s="288"/>
      <c r="H36" s="121" t="s">
        <v>52</v>
      </c>
      <c r="I36" s="123">
        <v>43982</v>
      </c>
      <c r="J36" s="143" t="s">
        <v>22</v>
      </c>
    </row>
    <row r="37" spans="1:19" ht="114.75" hidden="1" customHeight="1" x14ac:dyDescent="0.2">
      <c r="A37" s="123">
        <v>44012</v>
      </c>
      <c r="B37" s="97">
        <v>100</v>
      </c>
      <c r="C37" s="117"/>
      <c r="D37" s="72">
        <f t="shared" si="1"/>
        <v>0</v>
      </c>
      <c r="E37" s="159" t="s">
        <v>143</v>
      </c>
      <c r="F37" s="287"/>
      <c r="G37" s="288"/>
      <c r="H37" s="71"/>
      <c r="I37" s="123">
        <v>44012</v>
      </c>
      <c r="J37" s="142"/>
    </row>
    <row r="38" spans="1:19" ht="143.25" customHeight="1" x14ac:dyDescent="0.2">
      <c r="A38" s="123" t="s">
        <v>147</v>
      </c>
      <c r="B38" s="97">
        <v>100</v>
      </c>
      <c r="C38" s="117">
        <v>0.9728</v>
      </c>
      <c r="D38" s="72">
        <f t="shared" si="1"/>
        <v>0.9728</v>
      </c>
      <c r="E38" s="159" t="s">
        <v>143</v>
      </c>
      <c r="F38" s="289" t="s">
        <v>107</v>
      </c>
      <c r="G38" s="290"/>
      <c r="H38" s="122" t="s">
        <v>52</v>
      </c>
      <c r="I38" s="123">
        <v>44012</v>
      </c>
      <c r="J38" s="143" t="s">
        <v>22</v>
      </c>
    </row>
    <row r="39" spans="1:19" ht="112.5" customHeight="1" x14ac:dyDescent="0.2">
      <c r="A39" s="123">
        <v>44043</v>
      </c>
      <c r="B39" s="97">
        <v>100</v>
      </c>
      <c r="C39" s="118">
        <v>0.98240000000000005</v>
      </c>
      <c r="D39" s="72">
        <f t="shared" si="1"/>
        <v>0.98240000000000005</v>
      </c>
      <c r="E39" s="159" t="s">
        <v>143</v>
      </c>
      <c r="F39" s="287" t="s">
        <v>107</v>
      </c>
      <c r="G39" s="288"/>
      <c r="H39" s="122" t="s">
        <v>52</v>
      </c>
      <c r="I39" s="123">
        <v>44043</v>
      </c>
      <c r="J39" s="143" t="s">
        <v>22</v>
      </c>
    </row>
    <row r="40" spans="1:19" ht="102" customHeight="1" x14ac:dyDescent="0.2">
      <c r="A40" s="123">
        <v>44073</v>
      </c>
      <c r="B40" s="97">
        <v>100</v>
      </c>
      <c r="C40" s="118">
        <v>0.99260000000000004</v>
      </c>
      <c r="D40" s="72">
        <f t="shared" si="1"/>
        <v>0.99260000000000004</v>
      </c>
      <c r="E40" s="159" t="s">
        <v>143</v>
      </c>
      <c r="F40" s="287" t="s">
        <v>107</v>
      </c>
      <c r="G40" s="288"/>
      <c r="H40" s="145" t="s">
        <v>52</v>
      </c>
      <c r="I40" s="123">
        <v>44074</v>
      </c>
      <c r="J40" s="143" t="s">
        <v>22</v>
      </c>
    </row>
    <row r="41" spans="1:19" ht="136.5" customHeight="1" x14ac:dyDescent="0.2">
      <c r="A41" s="123" t="s">
        <v>148</v>
      </c>
      <c r="B41" s="97">
        <v>100</v>
      </c>
      <c r="C41" s="118">
        <v>0.99280000000000002</v>
      </c>
      <c r="D41" s="72">
        <f t="shared" si="1"/>
        <v>0.99280000000000002</v>
      </c>
      <c r="E41" s="184" t="s">
        <v>154</v>
      </c>
      <c r="F41" s="287" t="s">
        <v>107</v>
      </c>
      <c r="G41" s="288"/>
      <c r="H41" s="181" t="s">
        <v>52</v>
      </c>
      <c r="I41" s="123">
        <v>44104</v>
      </c>
      <c r="J41" s="143" t="s">
        <v>22</v>
      </c>
      <c r="Q41" s="101"/>
    </row>
    <row r="42" spans="1:19" ht="109.5" customHeight="1" x14ac:dyDescent="0.2">
      <c r="A42" s="102">
        <v>44134</v>
      </c>
      <c r="B42" s="97">
        <v>100</v>
      </c>
      <c r="C42" s="118">
        <v>0.99670000000000003</v>
      </c>
      <c r="D42" s="72">
        <f t="shared" si="1"/>
        <v>0.99670000000000003</v>
      </c>
      <c r="E42" s="146" t="s">
        <v>159</v>
      </c>
      <c r="F42" s="287" t="s">
        <v>107</v>
      </c>
      <c r="G42" s="288"/>
      <c r="H42" s="186" t="s">
        <v>52</v>
      </c>
      <c r="I42" s="102" t="s">
        <v>160</v>
      </c>
      <c r="J42" s="143" t="s">
        <v>22</v>
      </c>
    </row>
    <row r="43" spans="1:19" ht="111" customHeight="1" thickBot="1" x14ac:dyDescent="0.25">
      <c r="A43" s="104" t="s">
        <v>149</v>
      </c>
      <c r="B43" s="97">
        <v>100</v>
      </c>
      <c r="C43" s="117">
        <v>0.99490000000000001</v>
      </c>
      <c r="D43" s="72">
        <f t="shared" si="1"/>
        <v>0.99490000000000001</v>
      </c>
      <c r="E43" s="152" t="s">
        <v>163</v>
      </c>
      <c r="F43" s="287" t="s">
        <v>107</v>
      </c>
      <c r="G43" s="288"/>
      <c r="H43" s="194" t="s">
        <v>52</v>
      </c>
      <c r="I43" s="102" t="s">
        <v>162</v>
      </c>
      <c r="J43" s="143" t="s">
        <v>22</v>
      </c>
    </row>
    <row r="44" spans="1:19" ht="51.75" thickBot="1" x14ac:dyDescent="0.25">
      <c r="A44" s="104">
        <v>44196</v>
      </c>
      <c r="B44" s="97">
        <v>100</v>
      </c>
      <c r="C44" s="117">
        <v>0.98660000000000003</v>
      </c>
      <c r="D44" s="72">
        <f t="shared" ref="D44" si="2">+C44*100%</f>
        <v>0.98660000000000003</v>
      </c>
      <c r="E44" s="159" t="s">
        <v>165</v>
      </c>
      <c r="F44" s="287" t="s">
        <v>107</v>
      </c>
      <c r="G44" s="288"/>
      <c r="H44" s="194" t="s">
        <v>52</v>
      </c>
      <c r="I44" s="104">
        <v>44561</v>
      </c>
      <c r="J44" s="143" t="s">
        <v>22</v>
      </c>
      <c r="S44" s="20"/>
    </row>
    <row r="45" spans="1:19" x14ac:dyDescent="0.2">
      <c r="S45" s="20"/>
    </row>
    <row r="46" spans="1:19" x14ac:dyDescent="0.2">
      <c r="S46" s="20"/>
    </row>
    <row r="81" spans="1:9" x14ac:dyDescent="0.2">
      <c r="A81" s="306"/>
      <c r="B81" s="306"/>
      <c r="C81" s="77"/>
      <c r="D81" s="78"/>
      <c r="E81" s="306"/>
      <c r="F81" s="306"/>
      <c r="G81" s="76"/>
      <c r="H81" s="76"/>
      <c r="I81" s="76"/>
    </row>
    <row r="82" spans="1:9" x14ac:dyDescent="0.2">
      <c r="C82" s="74"/>
      <c r="D82" s="74"/>
      <c r="F82" s="120"/>
      <c r="I82" s="74"/>
    </row>
    <row r="83" spans="1:9" x14ac:dyDescent="0.2">
      <c r="A83" s="304"/>
      <c r="B83" s="304"/>
      <c r="C83" s="74"/>
      <c r="D83" s="74"/>
      <c r="E83" s="305"/>
      <c r="F83" s="305"/>
      <c r="G83" s="26"/>
      <c r="I83" s="74"/>
    </row>
    <row r="84" spans="1:9" x14ac:dyDescent="0.2">
      <c r="A84" s="304"/>
      <c r="B84" s="304"/>
      <c r="C84" s="74"/>
      <c r="D84" s="74"/>
      <c r="E84" s="303"/>
      <c r="F84" s="305"/>
      <c r="G84" s="26"/>
      <c r="H84" s="26"/>
      <c r="I84" s="75"/>
    </row>
    <row r="85" spans="1:9" x14ac:dyDescent="0.2">
      <c r="A85" s="26"/>
      <c r="C85" s="74"/>
      <c r="D85" s="74"/>
      <c r="E85" s="303"/>
      <c r="F85" s="305"/>
      <c r="G85" s="26"/>
      <c r="H85" s="26"/>
      <c r="I85" s="74"/>
    </row>
    <row r="86" spans="1:9" x14ac:dyDescent="0.2">
      <c r="C86" s="74"/>
      <c r="D86" s="74"/>
      <c r="E86" s="303"/>
      <c r="F86" s="303"/>
      <c r="G86" s="26"/>
      <c r="H86" s="26"/>
      <c r="I86" s="74"/>
    </row>
    <row r="87" spans="1:9" x14ac:dyDescent="0.2">
      <c r="A87" s="304"/>
      <c r="B87" s="304"/>
      <c r="C87" s="74"/>
      <c r="D87" s="74"/>
      <c r="E87" s="303"/>
      <c r="F87" s="303"/>
      <c r="G87" s="26"/>
      <c r="H87" s="26"/>
      <c r="I87" s="74"/>
    </row>
    <row r="88" spans="1:9" x14ac:dyDescent="0.2">
      <c r="C88" s="74"/>
      <c r="D88" s="74"/>
      <c r="E88" s="303"/>
      <c r="F88" s="303"/>
      <c r="G88" s="26"/>
      <c r="H88" s="26"/>
      <c r="I88" s="74"/>
    </row>
  </sheetData>
  <mergeCells count="57">
    <mergeCell ref="F39:G39"/>
    <mergeCell ref="F40:G40"/>
    <mergeCell ref="A81:B81"/>
    <mergeCell ref="E81:F81"/>
    <mergeCell ref="F41:G41"/>
    <mergeCell ref="F42:G42"/>
    <mergeCell ref="F43:G43"/>
    <mergeCell ref="F44:G44"/>
    <mergeCell ref="E87:F87"/>
    <mergeCell ref="E88:F88"/>
    <mergeCell ref="A83:B83"/>
    <mergeCell ref="A84:B84"/>
    <mergeCell ref="A87:B87"/>
    <mergeCell ref="E83:F83"/>
    <mergeCell ref="E84:F84"/>
    <mergeCell ref="E85:F85"/>
    <mergeCell ref="E86:F86"/>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A3:A6"/>
    <mergeCell ref="B3:D6"/>
    <mergeCell ref="E3:H6"/>
    <mergeCell ref="A7:J7"/>
    <mergeCell ref="A8:A9"/>
    <mergeCell ref="B8:D9"/>
    <mergeCell ref="E8:E9"/>
    <mergeCell ref="F8:H9"/>
    <mergeCell ref="H13:J13"/>
    <mergeCell ref="E19:H22"/>
    <mergeCell ref="A23:J23"/>
    <mergeCell ref="F24:G24"/>
    <mergeCell ref="B19:D22"/>
    <mergeCell ref="A18:J18"/>
    <mergeCell ref="A19:A22"/>
    <mergeCell ref="F36:G36"/>
    <mergeCell ref="F32:G32"/>
    <mergeCell ref="F35:G35"/>
    <mergeCell ref="F38:G38"/>
    <mergeCell ref="F26:G26"/>
    <mergeCell ref="F27:G27"/>
    <mergeCell ref="F28:G28"/>
    <mergeCell ref="F33:G33"/>
    <mergeCell ref="F34:G34"/>
  </mergeCells>
  <dataValidations count="3">
    <dataValidation type="list" allowBlank="1" showInputMessage="1" showErrorMessage="1" errorTitle="Seleccione un valor de la lista" sqref="J9">
      <formula1>$L$3:$L$4</formula1>
    </dataValidation>
    <dataValidation type="list" allowBlank="1" showInputMessage="1" showErrorMessage="1" errorTitle="Seleccione un valor de la lista" sqref="J8">
      <formula1>$K$3:$K$5</formula1>
    </dataValidation>
    <dataValidation type="list" allowBlank="1" showInputMessage="1" showErrorMessage="1" sqref="J25:J44">
      <formula1>$S$44:$S$46</formula1>
    </dataValidation>
  </dataValidations>
  <pageMargins left="0.23622047244094491" right="0.23622047244094491" top="0.59055118110236227" bottom="0.87" header="0.19685039370078741" footer="0.19685039370078741"/>
  <pageSetup paperSize="119" scale="76"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3:H32"/>
  <sheetViews>
    <sheetView workbookViewId="0">
      <selection activeCell="E24" sqref="E24"/>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87" t="s">
        <v>19</v>
      </c>
      <c r="C4" s="188" t="s">
        <v>89</v>
      </c>
      <c r="D4" s="189" t="s">
        <v>90</v>
      </c>
      <c r="E4" s="190" t="s">
        <v>91</v>
      </c>
    </row>
    <row r="5" spans="2:8" x14ac:dyDescent="0.2">
      <c r="B5" s="182" t="s">
        <v>15</v>
      </c>
      <c r="C5" s="16" t="s">
        <v>14</v>
      </c>
      <c r="D5" s="16" t="s">
        <v>21</v>
      </c>
      <c r="E5" s="191" t="s">
        <v>23</v>
      </c>
    </row>
    <row r="6" spans="2:8" x14ac:dyDescent="0.2">
      <c r="B6" s="123">
        <v>43861</v>
      </c>
      <c r="C6" s="97">
        <v>100</v>
      </c>
      <c r="D6" s="136">
        <f>+'E01.002 EFECT RTA'!C32</f>
        <v>0.96779999999999999</v>
      </c>
      <c r="E6" s="192">
        <f>+'E01.002 EFECT RTA'!D32</f>
        <v>0.96779999999999999</v>
      </c>
      <c r="G6" s="115"/>
    </row>
    <row r="7" spans="2:8" x14ac:dyDescent="0.2">
      <c r="B7" s="123">
        <v>43889</v>
      </c>
      <c r="C7" s="97">
        <v>100</v>
      </c>
      <c r="D7" s="136">
        <f>+'E01.002 EFECT RTA'!C33</f>
        <v>0.96020000000000005</v>
      </c>
      <c r="E7" s="192">
        <f>+'E01.002 EFECT RTA'!D33</f>
        <v>0.96020000000000005</v>
      </c>
    </row>
    <row r="8" spans="2:8" x14ac:dyDescent="0.2">
      <c r="B8" s="123">
        <v>43921</v>
      </c>
      <c r="C8" s="97">
        <v>100</v>
      </c>
      <c r="D8" s="136">
        <f>+'E01.002 EFECT RTA'!D34</f>
        <v>0.96020000000000005</v>
      </c>
      <c r="E8" s="192">
        <f>+'E01.002 EFECT RTA'!D34</f>
        <v>0.96020000000000005</v>
      </c>
    </row>
    <row r="9" spans="2:8" x14ac:dyDescent="0.2">
      <c r="B9" s="123">
        <v>43951</v>
      </c>
      <c r="C9" s="97">
        <v>100</v>
      </c>
      <c r="D9" s="136">
        <f>+'E01.002 EFECT RTA'!D35</f>
        <v>0.97840000000000005</v>
      </c>
      <c r="E9" s="192">
        <v>0.97840000000000005</v>
      </c>
      <c r="G9" s="116"/>
      <c r="H9" s="113"/>
    </row>
    <row r="10" spans="2:8" x14ac:dyDescent="0.2">
      <c r="B10" s="123">
        <v>43982</v>
      </c>
      <c r="C10" s="97">
        <v>100</v>
      </c>
      <c r="D10" s="136">
        <f>+'E01.002 EFECT RTA'!C36</f>
        <v>0.9728</v>
      </c>
      <c r="E10" s="192">
        <v>0.9728</v>
      </c>
    </row>
    <row r="11" spans="2:8" x14ac:dyDescent="0.2">
      <c r="B11" s="123">
        <v>44012</v>
      </c>
      <c r="C11" s="97">
        <v>100</v>
      </c>
      <c r="D11" s="136">
        <f>+'E01.002 EFECT RTA'!C38</f>
        <v>0.9728</v>
      </c>
      <c r="E11" s="192">
        <f>+'E01.002 EFECT RTA'!D38</f>
        <v>0.9728</v>
      </c>
    </row>
    <row r="12" spans="2:8" x14ac:dyDescent="0.2">
      <c r="B12" s="123">
        <v>44043</v>
      </c>
      <c r="C12" s="97">
        <v>100</v>
      </c>
      <c r="D12" s="136">
        <f>+'E01.002 EFECT RTA'!C39</f>
        <v>0.98240000000000005</v>
      </c>
      <c r="E12" s="192">
        <f>+'E01.002 EFECT RTA'!D39</f>
        <v>0.98240000000000005</v>
      </c>
    </row>
    <row r="13" spans="2:8" x14ac:dyDescent="0.2">
      <c r="B13" s="123">
        <v>44074</v>
      </c>
      <c r="C13" s="97">
        <v>100</v>
      </c>
      <c r="D13" s="136">
        <f>+'E01.002 EFECT RTA'!C40</f>
        <v>0.99260000000000004</v>
      </c>
      <c r="E13" s="192">
        <f>+'E01.002 EFECT RTA'!D40</f>
        <v>0.99260000000000004</v>
      </c>
    </row>
    <row r="14" spans="2:8" x14ac:dyDescent="0.2">
      <c r="B14" s="123">
        <v>44104</v>
      </c>
      <c r="C14" s="97">
        <v>100</v>
      </c>
      <c r="D14" s="136">
        <v>0.99280000000000002</v>
      </c>
      <c r="E14" s="192">
        <f>+'E01.002 EFECT RTA'!D41</f>
        <v>0.99280000000000002</v>
      </c>
    </row>
    <row r="15" spans="2:8" x14ac:dyDescent="0.2">
      <c r="B15" s="123">
        <v>44135</v>
      </c>
      <c r="C15" s="97">
        <v>100</v>
      </c>
      <c r="D15" s="136">
        <f>+'E01.002 EFECT RTA'!D42</f>
        <v>0.99670000000000003</v>
      </c>
      <c r="E15" s="192">
        <f>+'E01.002 EFECT RTA'!D42</f>
        <v>0.99670000000000003</v>
      </c>
    </row>
    <row r="16" spans="2:8" x14ac:dyDescent="0.2">
      <c r="B16" s="102">
        <v>44165</v>
      </c>
      <c r="C16" s="97">
        <v>100</v>
      </c>
      <c r="D16" s="118">
        <v>0.99490000000000001</v>
      </c>
      <c r="E16" s="192">
        <f>+'E01.002 EFECT RTA'!D43</f>
        <v>0.99490000000000001</v>
      </c>
    </row>
    <row r="17" spans="2:5" ht="13.5" thickBot="1" x14ac:dyDescent="0.25">
      <c r="B17" s="104">
        <v>44196</v>
      </c>
      <c r="C17" s="193">
        <v>100</v>
      </c>
      <c r="D17" s="207">
        <v>0.98660000000000003</v>
      </c>
      <c r="E17" s="192">
        <f>+'E01.002 EFECT RTA'!D44</f>
        <v>0.98660000000000003</v>
      </c>
    </row>
    <row r="18" spans="2:5" x14ac:dyDescent="0.2">
      <c r="E18" s="115"/>
    </row>
    <row r="19" spans="2:5" x14ac:dyDescent="0.2">
      <c r="D19" s="185"/>
      <c r="E19" s="115"/>
    </row>
    <row r="20" spans="2:5" x14ac:dyDescent="0.2">
      <c r="C20" s="3"/>
      <c r="D20" s="176"/>
    </row>
    <row r="21" spans="2:5" x14ac:dyDescent="0.2">
      <c r="C21" s="3"/>
      <c r="D21" s="176"/>
    </row>
    <row r="22" spans="2:5" x14ac:dyDescent="0.2">
      <c r="C22" s="3"/>
      <c r="D22" s="177"/>
    </row>
    <row r="23" spans="2:5" x14ac:dyDescent="0.2">
      <c r="C23" s="3"/>
      <c r="D23" s="176"/>
    </row>
    <row r="24" spans="2:5" x14ac:dyDescent="0.2">
      <c r="C24" s="3"/>
      <c r="D24" s="176"/>
    </row>
    <row r="25" spans="2:5" x14ac:dyDescent="0.2">
      <c r="C25" s="3"/>
      <c r="D25" s="178"/>
    </row>
    <row r="26" spans="2:5" x14ac:dyDescent="0.2">
      <c r="C26" s="3"/>
      <c r="D26" s="178"/>
    </row>
    <row r="27" spans="2:5" x14ac:dyDescent="0.2">
      <c r="C27" s="3"/>
      <c r="D27" s="179"/>
    </row>
    <row r="28" spans="2:5" x14ac:dyDescent="0.2">
      <c r="C28" s="3"/>
      <c r="D28" s="3"/>
    </row>
    <row r="29" spans="2:5" x14ac:dyDescent="0.2">
      <c r="C29" s="3"/>
      <c r="D29" s="3"/>
    </row>
    <row r="30" spans="2:5" x14ac:dyDescent="0.2">
      <c r="C30" s="3"/>
      <c r="D30" s="3"/>
    </row>
    <row r="31" spans="2:5" x14ac:dyDescent="0.2">
      <c r="C31" s="3"/>
      <c r="D31" s="3"/>
    </row>
    <row r="32" spans="2:5" x14ac:dyDescent="0.2">
      <c r="C32" s="3"/>
      <c r="D32" s="3"/>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AD28"/>
  <sheetViews>
    <sheetView workbookViewId="0">
      <selection activeCell="F20" sqref="F20"/>
    </sheetView>
  </sheetViews>
  <sheetFormatPr baseColWidth="10" defaultRowHeight="12.75" x14ac:dyDescent="0.2"/>
  <cols>
    <col min="3" max="3" width="11.85546875" customWidth="1"/>
    <col min="16" max="16" width="11.42578125" style="132"/>
    <col min="17" max="17" width="6.5703125" style="132" customWidth="1"/>
    <col min="18" max="18" width="11.42578125" style="131"/>
    <col min="19" max="19" width="15.85546875" style="131" customWidth="1"/>
    <col min="20" max="20" width="54.5703125" style="133" customWidth="1"/>
    <col min="21" max="21" width="5.28515625" style="132" customWidth="1"/>
  </cols>
  <sheetData>
    <row r="2" spans="2:30" ht="13.5" thickBot="1" x14ac:dyDescent="0.25"/>
    <row r="3" spans="2:30" ht="26.25" customHeight="1" thickBot="1" x14ac:dyDescent="0.25">
      <c r="B3" s="325" t="s">
        <v>124</v>
      </c>
      <c r="C3" s="326"/>
      <c r="D3" s="326"/>
      <c r="E3" s="327"/>
      <c r="O3" s="105"/>
      <c r="P3" s="320"/>
      <c r="Q3" s="320"/>
      <c r="R3" s="320"/>
      <c r="S3" s="320"/>
      <c r="T3" s="320"/>
      <c r="U3" s="320"/>
      <c r="V3" s="105"/>
      <c r="W3" s="105"/>
      <c r="X3" s="105"/>
      <c r="Y3" s="105"/>
      <c r="Z3" s="105"/>
      <c r="AA3" s="105"/>
      <c r="AB3" s="105"/>
      <c r="AC3" s="105"/>
      <c r="AD3" s="105"/>
    </row>
    <row r="4" spans="2:30" x14ac:dyDescent="0.2">
      <c r="B4" s="328" t="s">
        <v>108</v>
      </c>
      <c r="C4" s="329"/>
      <c r="D4" s="329" t="s">
        <v>125</v>
      </c>
      <c r="E4" s="330"/>
      <c r="O4" s="105"/>
      <c r="P4" s="320"/>
      <c r="Q4" s="320"/>
      <c r="R4" s="169"/>
      <c r="S4" s="170"/>
      <c r="T4" s="321"/>
      <c r="U4" s="321"/>
      <c r="V4" s="105"/>
      <c r="W4" s="105"/>
      <c r="X4" s="105"/>
      <c r="Y4" s="105"/>
      <c r="Z4" s="105"/>
      <c r="AA4" s="105"/>
      <c r="AB4" s="105"/>
      <c r="AC4" s="105"/>
      <c r="AD4" s="105"/>
    </row>
    <row r="5" spans="2:30" ht="62.25" customHeight="1" x14ac:dyDescent="0.2">
      <c r="B5" s="317" t="s">
        <v>126</v>
      </c>
      <c r="C5" s="318"/>
      <c r="D5" s="315">
        <v>23</v>
      </c>
      <c r="E5" s="316"/>
      <c r="O5" s="105"/>
      <c r="P5" s="319"/>
      <c r="Q5" s="319"/>
      <c r="R5" s="171"/>
      <c r="S5" s="162"/>
      <c r="T5" s="172"/>
      <c r="U5" s="173"/>
      <c r="V5" s="105"/>
      <c r="W5" s="105"/>
      <c r="X5" s="105"/>
      <c r="Y5" s="105"/>
      <c r="Z5" s="105"/>
      <c r="AA5" s="105"/>
      <c r="AB5" s="105"/>
      <c r="AC5" s="105"/>
      <c r="AD5" s="105"/>
    </row>
    <row r="6" spans="2:30" ht="14.25" x14ac:dyDescent="0.2">
      <c r="B6" s="317" t="s">
        <v>127</v>
      </c>
      <c r="C6" s="318"/>
      <c r="D6" s="315">
        <v>32</v>
      </c>
      <c r="E6" s="316"/>
      <c r="O6" s="105"/>
      <c r="P6" s="319"/>
      <c r="Q6" s="319"/>
      <c r="R6" s="171"/>
      <c r="S6" s="162"/>
      <c r="T6" s="172"/>
      <c r="U6" s="173"/>
      <c r="V6" s="105"/>
      <c r="W6" s="105"/>
      <c r="X6" s="105"/>
      <c r="Y6" s="105"/>
      <c r="Z6" s="105"/>
      <c r="AA6" s="105"/>
      <c r="AB6" s="105"/>
      <c r="AC6" s="105"/>
      <c r="AD6" s="105"/>
    </row>
    <row r="7" spans="2:30" ht="14.25" x14ac:dyDescent="0.2">
      <c r="B7" s="317" t="s">
        <v>128</v>
      </c>
      <c r="C7" s="318"/>
      <c r="D7" s="315">
        <v>32</v>
      </c>
      <c r="E7" s="316"/>
      <c r="O7" s="105"/>
      <c r="P7" s="319"/>
      <c r="Q7" s="319"/>
      <c r="R7" s="171"/>
      <c r="S7" s="162"/>
      <c r="T7" s="172"/>
      <c r="U7" s="173"/>
      <c r="V7" s="105"/>
      <c r="W7" s="105"/>
      <c r="X7" s="105"/>
      <c r="Y7" s="105"/>
      <c r="Z7" s="105"/>
      <c r="AA7" s="105"/>
      <c r="AB7" s="105"/>
      <c r="AC7" s="105"/>
      <c r="AD7" s="105"/>
    </row>
    <row r="8" spans="2:30" ht="14.25" x14ac:dyDescent="0.2">
      <c r="B8" s="317" t="s">
        <v>129</v>
      </c>
      <c r="C8" s="318"/>
      <c r="D8" s="315">
        <v>23</v>
      </c>
      <c r="E8" s="316"/>
      <c r="O8" s="105"/>
      <c r="P8" s="319"/>
      <c r="Q8" s="319"/>
      <c r="R8" s="171"/>
      <c r="S8" s="162"/>
      <c r="T8" s="172"/>
      <c r="U8" s="173"/>
      <c r="V8" s="105"/>
      <c r="W8" s="105"/>
      <c r="X8" s="105"/>
      <c r="Y8" s="105"/>
      <c r="Z8" s="105"/>
      <c r="AA8" s="105"/>
      <c r="AB8" s="105"/>
      <c r="AC8" s="105"/>
      <c r="AD8" s="105"/>
    </row>
    <row r="9" spans="2:30" ht="37.5" customHeight="1" x14ac:dyDescent="0.2">
      <c r="B9" s="317" t="s">
        <v>130</v>
      </c>
      <c r="C9" s="318"/>
      <c r="D9" s="315">
        <v>16</v>
      </c>
      <c r="E9" s="316"/>
      <c r="O9" s="105"/>
      <c r="P9" s="319"/>
      <c r="Q9" s="319"/>
      <c r="R9" s="171"/>
      <c r="S9" s="162"/>
      <c r="T9" s="322"/>
      <c r="U9" s="323"/>
      <c r="V9" s="105"/>
      <c r="W9" s="105"/>
      <c r="X9" s="105"/>
      <c r="Y9" s="105"/>
      <c r="Z9" s="105"/>
      <c r="AA9" s="105"/>
      <c r="AB9" s="105"/>
      <c r="AC9" s="105"/>
      <c r="AD9" s="105"/>
    </row>
    <row r="10" spans="2:30" ht="14.25" x14ac:dyDescent="0.2">
      <c r="B10" s="307" t="s">
        <v>131</v>
      </c>
      <c r="C10" s="308"/>
      <c r="D10" s="315">
        <v>29</v>
      </c>
      <c r="E10" s="316"/>
      <c r="O10" s="105"/>
      <c r="P10" s="319"/>
      <c r="Q10" s="319"/>
      <c r="R10" s="171"/>
      <c r="S10" s="162"/>
      <c r="T10" s="322"/>
      <c r="U10" s="323"/>
      <c r="V10" s="105"/>
      <c r="W10" s="105"/>
      <c r="X10" s="105"/>
      <c r="Y10" s="105"/>
      <c r="Z10" s="105"/>
      <c r="AA10" s="105"/>
      <c r="AB10" s="105"/>
      <c r="AC10" s="105"/>
      <c r="AD10" s="105"/>
    </row>
    <row r="11" spans="2:30" ht="36" customHeight="1" x14ac:dyDescent="0.2">
      <c r="B11" s="307" t="s">
        <v>109</v>
      </c>
      <c r="C11" s="308"/>
      <c r="D11" s="315">
        <v>21</v>
      </c>
      <c r="E11" s="316"/>
      <c r="O11" s="105"/>
      <c r="P11" s="319"/>
      <c r="Q11" s="319"/>
      <c r="R11" s="171"/>
      <c r="S11" s="162"/>
      <c r="T11" s="322"/>
      <c r="U11" s="323"/>
      <c r="V11" s="105"/>
      <c r="W11" s="105"/>
      <c r="X11" s="105"/>
      <c r="Y11" s="105"/>
      <c r="Z11" s="105"/>
      <c r="AA11" s="105"/>
      <c r="AB11" s="105"/>
      <c r="AC11" s="105"/>
      <c r="AD11" s="105"/>
    </row>
    <row r="12" spans="2:30" ht="27" customHeight="1" x14ac:dyDescent="0.2">
      <c r="B12" s="307" t="s">
        <v>110</v>
      </c>
      <c r="C12" s="308"/>
      <c r="D12" s="315">
        <v>14</v>
      </c>
      <c r="E12" s="316"/>
      <c r="O12" s="105"/>
      <c r="P12" s="319"/>
      <c r="Q12" s="319"/>
      <c r="R12" s="171"/>
      <c r="S12" s="162"/>
      <c r="T12" s="322"/>
      <c r="U12" s="323"/>
      <c r="V12" s="105"/>
      <c r="W12" s="105"/>
      <c r="X12" s="105"/>
      <c r="Y12" s="105"/>
      <c r="Z12" s="105"/>
      <c r="AA12" s="105"/>
      <c r="AB12" s="105"/>
      <c r="AC12" s="105"/>
      <c r="AD12" s="105"/>
    </row>
    <row r="13" spans="2:30" ht="12.75" customHeight="1" x14ac:dyDescent="0.2">
      <c r="B13" s="307" t="s">
        <v>111</v>
      </c>
      <c r="C13" s="308"/>
      <c r="D13" s="309">
        <v>31</v>
      </c>
      <c r="E13" s="310"/>
      <c r="O13" s="105"/>
      <c r="P13" s="319"/>
      <c r="Q13" s="319"/>
      <c r="R13" s="171"/>
      <c r="S13" s="162"/>
      <c r="T13" s="323"/>
      <c r="U13" s="323"/>
      <c r="V13" s="105"/>
      <c r="W13" s="105"/>
      <c r="X13" s="105"/>
      <c r="Y13" s="105"/>
      <c r="Z13" s="105"/>
      <c r="AA13" s="105"/>
      <c r="AB13" s="105"/>
      <c r="AC13" s="105"/>
      <c r="AD13" s="105"/>
    </row>
    <row r="14" spans="2:30" ht="12.75" customHeight="1" x14ac:dyDescent="0.2">
      <c r="B14" s="317" t="s">
        <v>132</v>
      </c>
      <c r="C14" s="318"/>
      <c r="D14" s="309">
        <v>19</v>
      </c>
      <c r="E14" s="310"/>
      <c r="O14" s="105"/>
      <c r="P14" s="319"/>
      <c r="Q14" s="319"/>
      <c r="R14" s="171"/>
      <c r="S14" s="162"/>
      <c r="T14" s="323"/>
      <c r="U14" s="323"/>
      <c r="V14" s="105"/>
      <c r="W14" s="105"/>
      <c r="X14" s="105"/>
      <c r="Y14" s="105"/>
      <c r="Z14" s="105"/>
      <c r="AA14" s="105"/>
      <c r="AB14" s="105"/>
      <c r="AC14" s="105"/>
      <c r="AD14" s="105"/>
    </row>
    <row r="15" spans="2:30" ht="14.25" x14ac:dyDescent="0.2">
      <c r="B15" s="307" t="s">
        <v>133</v>
      </c>
      <c r="C15" s="308"/>
      <c r="D15" s="309">
        <v>18</v>
      </c>
      <c r="E15" s="310"/>
      <c r="O15" s="105"/>
      <c r="P15" s="319"/>
      <c r="Q15" s="319"/>
      <c r="R15" s="171"/>
      <c r="S15" s="162"/>
      <c r="T15" s="323"/>
      <c r="U15" s="323"/>
      <c r="V15" s="105"/>
      <c r="W15" s="105"/>
      <c r="X15" s="105"/>
      <c r="Y15" s="105"/>
      <c r="Z15" s="105"/>
      <c r="AA15" s="105"/>
      <c r="AB15" s="105"/>
      <c r="AC15" s="105"/>
      <c r="AD15" s="105"/>
    </row>
    <row r="16" spans="2:30" ht="15" thickBot="1" x14ac:dyDescent="0.25">
      <c r="B16" s="311" t="s">
        <v>134</v>
      </c>
      <c r="C16" s="312"/>
      <c r="D16" s="313">
        <v>22</v>
      </c>
      <c r="E16" s="314"/>
      <c r="O16" s="105"/>
      <c r="P16" s="319"/>
      <c r="Q16" s="319"/>
      <c r="R16" s="171"/>
      <c r="S16" s="162"/>
      <c r="T16" s="324"/>
      <c r="U16" s="324"/>
      <c r="V16" s="105"/>
      <c r="W16" s="105"/>
      <c r="X16" s="105"/>
      <c r="Y16" s="105"/>
      <c r="Z16" s="105"/>
      <c r="AA16" s="105"/>
      <c r="AB16" s="105"/>
      <c r="AC16" s="105"/>
      <c r="AD16" s="105"/>
    </row>
    <row r="19" spans="15:23" x14ac:dyDescent="0.2">
      <c r="O19" s="150"/>
      <c r="P19" s="150"/>
      <c r="Q19" s="150"/>
      <c r="R19" s="149"/>
      <c r="V19" s="132"/>
      <c r="W19" s="132"/>
    </row>
    <row r="20" spans="15:23" x14ac:dyDescent="0.2">
      <c r="O20" s="150"/>
      <c r="P20" s="333"/>
      <c r="Q20" s="333"/>
      <c r="R20" s="149"/>
      <c r="S20" s="331"/>
      <c r="T20" s="332"/>
      <c r="V20" s="132"/>
      <c r="W20" s="132"/>
    </row>
    <row r="21" spans="15:23" x14ac:dyDescent="0.2">
      <c r="O21" s="150"/>
      <c r="P21" s="333"/>
      <c r="Q21" s="333"/>
      <c r="R21" s="149"/>
      <c r="S21" s="331"/>
      <c r="T21" s="332"/>
      <c r="V21" s="132"/>
      <c r="W21" s="132"/>
    </row>
    <row r="22" spans="15:23" x14ac:dyDescent="0.2">
      <c r="O22" s="150"/>
      <c r="P22" s="333"/>
      <c r="Q22" s="333"/>
      <c r="R22" s="149"/>
      <c r="S22" s="331"/>
      <c r="T22" s="332"/>
      <c r="V22" s="132"/>
      <c r="W22" s="132"/>
    </row>
    <row r="23" spans="15:23" x14ac:dyDescent="0.2">
      <c r="O23" s="150"/>
      <c r="P23" s="333"/>
      <c r="Q23" s="333"/>
      <c r="R23" s="149"/>
      <c r="S23" s="331"/>
      <c r="T23" s="332"/>
      <c r="V23" s="132"/>
      <c r="W23" s="132"/>
    </row>
    <row r="24" spans="15:23" x14ac:dyDescent="0.2">
      <c r="O24" s="150"/>
      <c r="P24" s="333"/>
      <c r="Q24" s="333"/>
      <c r="R24" s="149"/>
      <c r="S24" s="331"/>
      <c r="T24" s="332"/>
      <c r="V24" s="132"/>
      <c r="W24" s="132"/>
    </row>
    <row r="25" spans="15:23" x14ac:dyDescent="0.2">
      <c r="O25" s="150"/>
      <c r="P25" s="333"/>
      <c r="Q25" s="333"/>
      <c r="R25" s="149"/>
      <c r="S25" s="331"/>
      <c r="T25" s="332"/>
      <c r="V25" s="132"/>
      <c r="W25" s="132"/>
    </row>
    <row r="26" spans="15:23" x14ac:dyDescent="0.2">
      <c r="O26" s="150"/>
      <c r="P26" s="333"/>
      <c r="Q26" s="333"/>
      <c r="R26" s="149"/>
      <c r="S26" s="331"/>
      <c r="T26" s="332"/>
      <c r="V26" s="132"/>
      <c r="W26" s="132"/>
    </row>
    <row r="27" spans="15:23" x14ac:dyDescent="0.2">
      <c r="O27" s="150"/>
      <c r="P27" s="150"/>
      <c r="Q27" s="150"/>
      <c r="R27" s="149"/>
      <c r="V27" s="132"/>
      <c r="W27" s="132"/>
    </row>
    <row r="28" spans="15:23" x14ac:dyDescent="0.2">
      <c r="O28" s="150"/>
      <c r="P28" s="150"/>
      <c r="Q28" s="150"/>
      <c r="R28" s="149"/>
      <c r="V28" s="132"/>
      <c r="W28" s="132"/>
    </row>
  </sheetData>
  <mergeCells count="64">
    <mergeCell ref="P25:Q25"/>
    <mergeCell ref="P26:Q26"/>
    <mergeCell ref="P20:Q20"/>
    <mergeCell ref="P21:Q21"/>
    <mergeCell ref="P22:Q22"/>
    <mergeCell ref="P23:Q23"/>
    <mergeCell ref="P24:Q24"/>
    <mergeCell ref="S25:T25"/>
    <mergeCell ref="S26:T26"/>
    <mergeCell ref="S20:T20"/>
    <mergeCell ref="S21:T21"/>
    <mergeCell ref="S22:T22"/>
    <mergeCell ref="S23:T23"/>
    <mergeCell ref="S24:T24"/>
    <mergeCell ref="B3:E3"/>
    <mergeCell ref="B4:C4"/>
    <mergeCell ref="D4:E4"/>
    <mergeCell ref="B5:C5"/>
    <mergeCell ref="D5:E5"/>
    <mergeCell ref="T15:U15"/>
    <mergeCell ref="P16:Q16"/>
    <mergeCell ref="T16:U16"/>
    <mergeCell ref="P12:Q12"/>
    <mergeCell ref="T12:U12"/>
    <mergeCell ref="P13:Q13"/>
    <mergeCell ref="T13:U13"/>
    <mergeCell ref="P14:Q14"/>
    <mergeCell ref="T14:U14"/>
    <mergeCell ref="T9:U9"/>
    <mergeCell ref="P10:Q10"/>
    <mergeCell ref="T10:U10"/>
    <mergeCell ref="P11:Q11"/>
    <mergeCell ref="T11:U11"/>
    <mergeCell ref="P3:U3"/>
    <mergeCell ref="P4:Q4"/>
    <mergeCell ref="T4:U4"/>
    <mergeCell ref="P5:Q5"/>
    <mergeCell ref="P6:Q6"/>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B15:C15"/>
    <mergeCell ref="D15:E15"/>
    <mergeCell ref="B16:C16"/>
    <mergeCell ref="D16:E16"/>
    <mergeCell ref="B11:C11"/>
    <mergeCell ref="D11:E11"/>
    <mergeCell ref="B12:C12"/>
    <mergeCell ref="D12:E12"/>
    <mergeCell ref="B13:C13"/>
    <mergeCell ref="D13:E1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workbookViewId="0">
      <selection activeCell="J19" sqref="J19"/>
    </sheetView>
  </sheetViews>
  <sheetFormatPr baseColWidth="10" defaultRowHeight="12.75" x14ac:dyDescent="0.2"/>
  <cols>
    <col min="2" max="2" width="19.5703125" customWidth="1"/>
    <col min="3" max="3" width="19.7109375" customWidth="1"/>
    <col min="5" max="5" width="21.5703125" customWidth="1"/>
    <col min="7" max="7" width="18.85546875" customWidth="1"/>
    <col min="8" max="8" width="21.7109375" customWidth="1"/>
  </cols>
  <sheetData>
    <row r="1" spans="1:10" ht="13.5" thickBot="1" x14ac:dyDescent="0.25">
      <c r="A1" s="334" t="s">
        <v>39</v>
      </c>
      <c r="B1" s="335"/>
      <c r="C1" s="335"/>
      <c r="D1" s="335"/>
      <c r="E1" s="335"/>
      <c r="F1" s="335"/>
      <c r="G1" s="335"/>
      <c r="H1" s="335"/>
      <c r="I1" s="335"/>
      <c r="J1" s="336"/>
    </row>
    <row r="2" spans="1:10" ht="25.5" x14ac:dyDescent="0.2">
      <c r="A2" s="39" t="s">
        <v>15</v>
      </c>
      <c r="B2" s="98" t="s">
        <v>14</v>
      </c>
      <c r="C2" s="98" t="s">
        <v>21</v>
      </c>
      <c r="D2" s="160" t="s">
        <v>23</v>
      </c>
      <c r="E2" s="160" t="s">
        <v>24</v>
      </c>
      <c r="F2" s="278" t="s">
        <v>25</v>
      </c>
      <c r="G2" s="279"/>
      <c r="H2" s="160" t="s">
        <v>26</v>
      </c>
      <c r="I2" s="160" t="s">
        <v>16</v>
      </c>
      <c r="J2" s="99" t="s">
        <v>27</v>
      </c>
    </row>
    <row r="3" spans="1:10" ht="157.5" customHeight="1" thickBot="1" x14ac:dyDescent="0.25">
      <c r="A3" s="91">
        <v>44105</v>
      </c>
      <c r="B3" s="43">
        <v>1</v>
      </c>
      <c r="C3" s="43"/>
      <c r="D3" s="44">
        <v>1</v>
      </c>
      <c r="E3" s="93" t="s">
        <v>156</v>
      </c>
      <c r="F3" s="337"/>
      <c r="G3" s="338"/>
      <c r="H3" s="41" t="s">
        <v>74</v>
      </c>
      <c r="I3" s="42">
        <v>44195</v>
      </c>
      <c r="J3" s="100"/>
    </row>
    <row r="8" spans="1:10" x14ac:dyDescent="0.2">
      <c r="I8" s="26"/>
    </row>
  </sheetData>
  <mergeCells count="3">
    <mergeCell ref="A1:J1"/>
    <mergeCell ref="F2:G2"/>
    <mergeCell ref="F3:G3"/>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theme="0" tint="-0.249977111117893"/>
  </sheetPr>
  <dimension ref="A1:R55"/>
  <sheetViews>
    <sheetView view="pageBreakPreview" topLeftCell="A19" zoomScaleSheetLayoutView="100" workbookViewId="0">
      <selection activeCell="C44" sqref="C44"/>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55"/>
      <c r="B1" s="356"/>
      <c r="C1" s="356"/>
      <c r="D1" s="356"/>
      <c r="E1" s="356"/>
      <c r="F1" s="356"/>
      <c r="G1" s="356"/>
      <c r="H1" s="356"/>
      <c r="I1" s="356"/>
      <c r="J1" s="356"/>
      <c r="K1" s="15"/>
      <c r="L1" s="15"/>
      <c r="M1" s="2"/>
    </row>
    <row r="2" spans="1:18" ht="12.75" customHeight="1" x14ac:dyDescent="0.2">
      <c r="A2" s="226"/>
      <c r="B2" s="228" t="s">
        <v>72</v>
      </c>
      <c r="C2" s="228"/>
      <c r="D2" s="228"/>
      <c r="E2" s="230" t="s">
        <v>53</v>
      </c>
      <c r="F2" s="231"/>
      <c r="G2" s="231"/>
      <c r="H2" s="232"/>
      <c r="I2" s="23" t="s">
        <v>35</v>
      </c>
      <c r="J2" s="27" t="s">
        <v>54</v>
      </c>
      <c r="K2" s="3"/>
      <c r="L2" s="3"/>
      <c r="M2" s="3"/>
    </row>
    <row r="3" spans="1:18" ht="12.75" customHeight="1" x14ac:dyDescent="0.2">
      <c r="A3" s="227"/>
      <c r="B3" s="229"/>
      <c r="C3" s="229"/>
      <c r="D3" s="229"/>
      <c r="E3" s="233"/>
      <c r="F3" s="234"/>
      <c r="G3" s="234"/>
      <c r="H3" s="235"/>
      <c r="I3" s="24" t="s">
        <v>36</v>
      </c>
      <c r="J3" s="28" t="s">
        <v>50</v>
      </c>
      <c r="K3" s="3"/>
      <c r="L3" s="3"/>
      <c r="M3" s="3"/>
    </row>
    <row r="4" spans="1:18" ht="12.75" customHeight="1" x14ac:dyDescent="0.2">
      <c r="A4" s="227"/>
      <c r="B4" s="229"/>
      <c r="C4" s="229"/>
      <c r="D4" s="229"/>
      <c r="E4" s="233"/>
      <c r="F4" s="234"/>
      <c r="G4" s="234"/>
      <c r="H4" s="235"/>
      <c r="I4" s="24" t="s">
        <v>37</v>
      </c>
      <c r="J4" s="50" t="s">
        <v>76</v>
      </c>
      <c r="K4" s="3"/>
      <c r="L4" s="3"/>
      <c r="M4" s="3"/>
    </row>
    <row r="5" spans="1:18" ht="15" customHeight="1" x14ac:dyDescent="0.2">
      <c r="A5" s="227"/>
      <c r="B5" s="229"/>
      <c r="C5" s="229"/>
      <c r="D5" s="229"/>
      <c r="E5" s="233"/>
      <c r="F5" s="234"/>
      <c r="G5" s="234"/>
      <c r="H5" s="235"/>
      <c r="I5" s="25" t="s">
        <v>38</v>
      </c>
      <c r="J5" s="51">
        <v>42440</v>
      </c>
      <c r="K5" s="3"/>
      <c r="L5" s="3"/>
      <c r="M5" s="3"/>
    </row>
    <row r="6" spans="1:18" x14ac:dyDescent="0.2">
      <c r="A6" s="295" t="s">
        <v>13</v>
      </c>
      <c r="B6" s="296"/>
      <c r="C6" s="296"/>
      <c r="D6" s="296"/>
      <c r="E6" s="296"/>
      <c r="F6" s="296"/>
      <c r="G6" s="296"/>
      <c r="H6" s="296"/>
      <c r="I6" s="296"/>
      <c r="J6" s="258"/>
    </row>
    <row r="7" spans="1:18" ht="25.5" x14ac:dyDescent="0.2">
      <c r="A7" s="259" t="s">
        <v>0</v>
      </c>
      <c r="B7" s="261" t="s">
        <v>54</v>
      </c>
      <c r="C7" s="262"/>
      <c r="D7" s="263"/>
      <c r="E7" s="267" t="s">
        <v>1</v>
      </c>
      <c r="F7" s="269" t="s">
        <v>55</v>
      </c>
      <c r="G7" s="270"/>
      <c r="H7" s="271"/>
      <c r="I7" s="11" t="s">
        <v>2</v>
      </c>
      <c r="J7" s="12" t="s">
        <v>17</v>
      </c>
    </row>
    <row r="8" spans="1:18" ht="25.5" x14ac:dyDescent="0.2">
      <c r="A8" s="260"/>
      <c r="B8" s="264"/>
      <c r="C8" s="265"/>
      <c r="D8" s="266"/>
      <c r="E8" s="268"/>
      <c r="F8" s="272"/>
      <c r="G8" s="273"/>
      <c r="H8" s="274"/>
      <c r="I8" s="13" t="s">
        <v>20</v>
      </c>
      <c r="J8" s="14" t="s">
        <v>18</v>
      </c>
    </row>
    <row r="9" spans="1:18" x14ac:dyDescent="0.2">
      <c r="A9" s="275"/>
      <c r="B9" s="276"/>
      <c r="C9" s="276"/>
      <c r="D9" s="276"/>
      <c r="E9" s="276"/>
      <c r="F9" s="276"/>
      <c r="G9" s="276"/>
      <c r="H9" s="276"/>
      <c r="I9" s="276"/>
      <c r="J9" s="277"/>
    </row>
    <row r="10" spans="1:18" ht="66.75" customHeight="1" x14ac:dyDescent="0.2">
      <c r="A10" s="5" t="s">
        <v>3</v>
      </c>
      <c r="B10" s="342" t="s">
        <v>56</v>
      </c>
      <c r="C10" s="343"/>
      <c r="D10" s="343"/>
      <c r="E10" s="343"/>
      <c r="F10" s="344"/>
      <c r="G10" s="49" t="s">
        <v>4</v>
      </c>
      <c r="H10" s="342" t="s">
        <v>57</v>
      </c>
      <c r="I10" s="343"/>
      <c r="J10" s="345"/>
    </row>
    <row r="11" spans="1:18" ht="78.75" customHeight="1" x14ac:dyDescent="0.2">
      <c r="A11" s="5" t="s">
        <v>5</v>
      </c>
      <c r="B11" s="342" t="s">
        <v>44</v>
      </c>
      <c r="C11" s="343"/>
      <c r="D11" s="343"/>
      <c r="E11" s="343"/>
      <c r="F11" s="344"/>
      <c r="G11" s="49" t="s">
        <v>6</v>
      </c>
      <c r="H11" s="342" t="s">
        <v>58</v>
      </c>
      <c r="I11" s="343"/>
      <c r="J11" s="345"/>
    </row>
    <row r="12" spans="1:18" ht="92.25" customHeight="1" x14ac:dyDescent="0.2">
      <c r="A12" s="5" t="s">
        <v>7</v>
      </c>
      <c r="B12" s="342" t="s">
        <v>59</v>
      </c>
      <c r="C12" s="343"/>
      <c r="D12" s="343"/>
      <c r="E12" s="343"/>
      <c r="F12" s="344"/>
      <c r="G12" s="49" t="s">
        <v>8</v>
      </c>
      <c r="H12" s="342" t="s">
        <v>60</v>
      </c>
      <c r="I12" s="343"/>
      <c r="J12" s="345"/>
    </row>
    <row r="13" spans="1:18" ht="38.25" x14ac:dyDescent="0.2">
      <c r="A13" s="5" t="s">
        <v>9</v>
      </c>
      <c r="B13" s="342" t="s">
        <v>61</v>
      </c>
      <c r="C13" s="343"/>
      <c r="D13" s="343"/>
      <c r="E13" s="343"/>
      <c r="F13" s="344"/>
      <c r="G13" s="49" t="s">
        <v>10</v>
      </c>
      <c r="H13" s="342" t="s">
        <v>62</v>
      </c>
      <c r="I13" s="343"/>
      <c r="J13" s="345"/>
    </row>
    <row r="14" spans="1:18" ht="38.25" customHeight="1" x14ac:dyDescent="0.2">
      <c r="A14" s="5" t="s">
        <v>11</v>
      </c>
      <c r="B14" s="238" t="s">
        <v>33</v>
      </c>
      <c r="C14" s="346"/>
      <c r="D14" s="346"/>
      <c r="E14" s="346"/>
      <c r="F14" s="347"/>
      <c r="G14" s="49" t="s">
        <v>12</v>
      </c>
      <c r="H14" s="246" t="s">
        <v>73</v>
      </c>
      <c r="I14" s="246"/>
      <c r="J14" s="348"/>
      <c r="N14" s="10"/>
      <c r="P14" s="3"/>
      <c r="Q14" s="3"/>
      <c r="R14" s="3"/>
    </row>
    <row r="15" spans="1:18" ht="26.25" thickBot="1" x14ac:dyDescent="0.25">
      <c r="A15" s="31" t="s">
        <v>29</v>
      </c>
      <c r="B15" s="349">
        <v>1</v>
      </c>
      <c r="C15" s="350"/>
      <c r="D15" s="351"/>
      <c r="E15" s="32" t="s">
        <v>14</v>
      </c>
      <c r="F15" s="53">
        <v>1</v>
      </c>
      <c r="G15" s="32" t="s">
        <v>19</v>
      </c>
      <c r="H15" s="352"/>
      <c r="I15" s="353"/>
      <c r="J15" s="354"/>
      <c r="P15" s="4"/>
      <c r="Q15" s="4"/>
      <c r="R15" s="4"/>
    </row>
    <row r="16" spans="1:18" ht="13.5" thickBot="1" x14ac:dyDescent="0.25">
      <c r="A16" s="247"/>
      <c r="B16" s="248"/>
      <c r="C16" s="248"/>
      <c r="D16" s="248"/>
      <c r="E16" s="248"/>
      <c r="F16" s="248"/>
      <c r="G16" s="248"/>
      <c r="H16" s="248"/>
      <c r="I16" s="248"/>
      <c r="J16" s="249"/>
    </row>
    <row r="17" spans="1:13" ht="13.5" thickBot="1" x14ac:dyDescent="0.25">
      <c r="A17" s="339"/>
      <c r="B17" s="340"/>
      <c r="C17" s="340"/>
      <c r="D17" s="340"/>
      <c r="E17" s="340"/>
      <c r="F17" s="340"/>
      <c r="G17" s="340"/>
      <c r="H17" s="340"/>
      <c r="I17" s="340"/>
      <c r="J17" s="341"/>
      <c r="K17" s="3"/>
      <c r="L17" s="3"/>
    </row>
    <row r="18" spans="1:13" ht="12.75" customHeight="1" x14ac:dyDescent="0.2">
      <c r="A18" s="226"/>
      <c r="B18" s="228" t="s">
        <v>72</v>
      </c>
      <c r="C18" s="228"/>
      <c r="D18" s="228"/>
      <c r="E18" s="230" t="s">
        <v>53</v>
      </c>
      <c r="F18" s="231"/>
      <c r="G18" s="231"/>
      <c r="H18" s="232"/>
      <c r="I18" s="23" t="s">
        <v>35</v>
      </c>
      <c r="J18" s="27" t="s">
        <v>54</v>
      </c>
      <c r="K18" s="3"/>
      <c r="L18" s="3"/>
      <c r="M18" s="3"/>
    </row>
    <row r="19" spans="1:13" ht="12.75" customHeight="1" x14ac:dyDescent="0.2">
      <c r="A19" s="227"/>
      <c r="B19" s="229"/>
      <c r="C19" s="229"/>
      <c r="D19" s="229"/>
      <c r="E19" s="233"/>
      <c r="F19" s="234"/>
      <c r="G19" s="234"/>
      <c r="H19" s="235"/>
      <c r="I19" s="24" t="s">
        <v>36</v>
      </c>
      <c r="J19" s="28" t="s">
        <v>51</v>
      </c>
      <c r="K19" s="3"/>
      <c r="L19" s="3"/>
      <c r="M19" s="3"/>
    </row>
    <row r="20" spans="1:13" ht="12.75" customHeight="1" x14ac:dyDescent="0.2">
      <c r="A20" s="227"/>
      <c r="B20" s="229"/>
      <c r="C20" s="229"/>
      <c r="D20" s="229"/>
      <c r="E20" s="233"/>
      <c r="F20" s="234"/>
      <c r="G20" s="234"/>
      <c r="H20" s="235"/>
      <c r="I20" s="24" t="s">
        <v>37</v>
      </c>
      <c r="J20" s="50" t="s">
        <v>67</v>
      </c>
      <c r="K20" s="3"/>
      <c r="L20" s="3"/>
      <c r="M20" s="3"/>
    </row>
    <row r="21" spans="1:13" ht="25.5" customHeight="1" x14ac:dyDescent="0.2">
      <c r="A21" s="227"/>
      <c r="B21" s="229"/>
      <c r="C21" s="229"/>
      <c r="D21" s="229"/>
      <c r="E21" s="233"/>
      <c r="F21" s="234"/>
      <c r="G21" s="234"/>
      <c r="H21" s="235"/>
      <c r="I21" s="25" t="s">
        <v>38</v>
      </c>
      <c r="J21" s="51">
        <v>41229</v>
      </c>
      <c r="K21" s="3"/>
      <c r="L21" s="3"/>
      <c r="M21" s="3"/>
    </row>
    <row r="22" spans="1:13" ht="13.5" thickBot="1" x14ac:dyDescent="0.25">
      <c r="A22" s="334" t="s">
        <v>39</v>
      </c>
      <c r="B22" s="335"/>
      <c r="C22" s="335"/>
      <c r="D22" s="335"/>
      <c r="E22" s="335"/>
      <c r="F22" s="335"/>
      <c r="G22" s="335"/>
      <c r="H22" s="335"/>
      <c r="I22" s="335"/>
      <c r="J22" s="336"/>
    </row>
    <row r="23" spans="1:13" ht="25.5" x14ac:dyDescent="0.2">
      <c r="A23" s="39" t="s">
        <v>15</v>
      </c>
      <c r="B23" s="98" t="s">
        <v>14</v>
      </c>
      <c r="C23" s="98" t="s">
        <v>21</v>
      </c>
      <c r="D23" s="94" t="s">
        <v>23</v>
      </c>
      <c r="E23" s="94" t="s">
        <v>24</v>
      </c>
      <c r="F23" s="278" t="s">
        <v>25</v>
      </c>
      <c r="G23" s="279"/>
      <c r="H23" s="94" t="s">
        <v>26</v>
      </c>
      <c r="I23" s="94" t="s">
        <v>16</v>
      </c>
      <c r="J23" s="99" t="s">
        <v>27</v>
      </c>
    </row>
    <row r="24" spans="1:13" s="8" customFormat="1" ht="201" customHeight="1" thickBot="1" x14ac:dyDescent="0.25">
      <c r="A24" s="91" t="s">
        <v>150</v>
      </c>
      <c r="B24" s="43">
        <f>+F15</f>
        <v>1</v>
      </c>
      <c r="C24" s="43">
        <v>3013</v>
      </c>
      <c r="D24" s="44">
        <v>1</v>
      </c>
      <c r="E24" s="93" t="s">
        <v>139</v>
      </c>
      <c r="F24" s="337" t="s">
        <v>140</v>
      </c>
      <c r="G24" s="338"/>
      <c r="H24" s="41" t="s">
        <v>74</v>
      </c>
      <c r="I24" s="42">
        <v>43829</v>
      </c>
      <c r="J24" s="100"/>
    </row>
    <row r="29" spans="1:13" x14ac:dyDescent="0.2">
      <c r="I29" s="26"/>
    </row>
    <row r="53" spans="2:2" x14ac:dyDescent="0.2">
      <c r="B53" s="26"/>
    </row>
    <row r="54" spans="2:2" x14ac:dyDescent="0.2">
      <c r="B54" s="26"/>
    </row>
    <row r="55" spans="2:2" x14ac:dyDescent="0.2">
      <c r="B55" s="26"/>
    </row>
  </sheetData>
  <mergeCells count="30">
    <mergeCell ref="B12:F12"/>
    <mergeCell ref="H12:J12"/>
    <mergeCell ref="A1:J1"/>
    <mergeCell ref="A2:A5"/>
    <mergeCell ref="B2:D5"/>
    <mergeCell ref="E2:H5"/>
    <mergeCell ref="A6:J6"/>
    <mergeCell ref="A7:A8"/>
    <mergeCell ref="B7:D8"/>
    <mergeCell ref="E7:E8"/>
    <mergeCell ref="F7:H8"/>
    <mergeCell ref="A9:J9"/>
    <mergeCell ref="B10:F10"/>
    <mergeCell ref="H10:J10"/>
    <mergeCell ref="B11:F11"/>
    <mergeCell ref="H11:J11"/>
    <mergeCell ref="B13:F13"/>
    <mergeCell ref="H13:J13"/>
    <mergeCell ref="B14:F14"/>
    <mergeCell ref="H14:J14"/>
    <mergeCell ref="B15:D15"/>
    <mergeCell ref="H15:J15"/>
    <mergeCell ref="F23:G23"/>
    <mergeCell ref="F24:G24"/>
    <mergeCell ref="A16:J16"/>
    <mergeCell ref="A17:J17"/>
    <mergeCell ref="A18:A21"/>
    <mergeCell ref="B18:D21"/>
    <mergeCell ref="E18:H21"/>
    <mergeCell ref="A22:J22"/>
  </mergeCells>
  <dataValidations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workbookViewId="0">
      <selection activeCell="J14" sqref="J14"/>
    </sheetView>
  </sheetViews>
  <sheetFormatPr baseColWidth="10" defaultRowHeight="12.75" x14ac:dyDescent="0.2"/>
  <cols>
    <col min="1" max="2" width="19.42578125" customWidth="1"/>
    <col min="3" max="3" width="21.42578125" customWidth="1"/>
    <col min="5" max="5" width="16.28515625" customWidth="1"/>
    <col min="7" max="7" width="18.7109375" customWidth="1"/>
    <col min="8" max="8" width="17.5703125" customWidth="1"/>
  </cols>
  <sheetData>
    <row r="1" spans="1:10" ht="13.5" thickBot="1" x14ac:dyDescent="0.25">
      <c r="A1" s="334" t="s">
        <v>39</v>
      </c>
      <c r="B1" s="335"/>
      <c r="C1" s="335"/>
      <c r="D1" s="335"/>
      <c r="E1" s="335"/>
      <c r="F1" s="335"/>
      <c r="G1" s="335"/>
      <c r="H1" s="335"/>
      <c r="I1" s="335"/>
      <c r="J1" s="336"/>
    </row>
    <row r="2" spans="1:10" ht="25.5" x14ac:dyDescent="0.2">
      <c r="A2" s="39" t="s">
        <v>15</v>
      </c>
      <c r="B2" s="98" t="s">
        <v>14</v>
      </c>
      <c r="C2" s="98" t="s">
        <v>21</v>
      </c>
      <c r="D2" s="160" t="s">
        <v>23</v>
      </c>
      <c r="E2" s="160" t="s">
        <v>24</v>
      </c>
      <c r="F2" s="278" t="s">
        <v>25</v>
      </c>
      <c r="G2" s="279"/>
      <c r="H2" s="160" t="s">
        <v>26</v>
      </c>
      <c r="I2" s="160" t="s">
        <v>16</v>
      </c>
      <c r="J2" s="99" t="s">
        <v>27</v>
      </c>
    </row>
    <row r="3" spans="1:10" ht="272.25" customHeight="1" thickBot="1" x14ac:dyDescent="0.25">
      <c r="A3" s="91" t="s">
        <v>150</v>
      </c>
      <c r="B3" s="43">
        <v>1</v>
      </c>
      <c r="C3" s="43">
        <v>3013</v>
      </c>
      <c r="D3" s="44">
        <v>1</v>
      </c>
      <c r="E3" s="93" t="s">
        <v>139</v>
      </c>
      <c r="F3" s="337" t="s">
        <v>140</v>
      </c>
      <c r="G3" s="338"/>
      <c r="H3" s="41" t="s">
        <v>74</v>
      </c>
      <c r="I3" s="42">
        <v>43829</v>
      </c>
      <c r="J3" s="100"/>
    </row>
    <row r="8" spans="1:10" x14ac:dyDescent="0.2">
      <c r="I8" s="26"/>
    </row>
  </sheetData>
  <mergeCells count="3">
    <mergeCell ref="A1:J1"/>
    <mergeCell ref="F2:G2"/>
    <mergeCell ref="F3:G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5</vt:i4>
      </vt:variant>
    </vt:vector>
  </HeadingPairs>
  <TitlesOfParts>
    <vt:vector size="13" baseType="lpstr">
      <vt:lpstr>E01.001 VAR. QUEJAS Y RECL</vt:lpstr>
      <vt:lpstr>GRAFICO I QUEJAS</vt:lpstr>
      <vt:lpstr>E01.002 EFECT RTA</vt:lpstr>
      <vt:lpstr>GRAFICO EFEC</vt:lpstr>
      <vt:lpstr>Ranking</vt:lpstr>
      <vt:lpstr>E02.001 SATISFACCION 2020</vt:lpstr>
      <vt:lpstr>E02.001 SATISFACCION CLIENTE</vt:lpstr>
      <vt:lpstr>E02.001 SATISFACCION 2019</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Windows User</cp:lastModifiedBy>
  <cp:lastPrinted>2019-10-24T01:13:21Z</cp:lastPrinted>
  <dcterms:created xsi:type="dcterms:W3CDTF">2005-02-23T21:45:27Z</dcterms:created>
  <dcterms:modified xsi:type="dcterms:W3CDTF">2021-07-21T19:00:21Z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