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6" i="11" l="1"/>
  <c r="D34" i="10"/>
  <c r="D30" i="10" l="1"/>
  <c r="E8" i="29"/>
  <c r="D32" i="10"/>
  <c r="E10" i="29"/>
  <c r="D10" i="29"/>
  <c r="E9" i="29"/>
  <c r="D9" i="29"/>
  <c r="D8" i="29"/>
  <c r="D7" i="29"/>
  <c r="D11" i="30"/>
  <c r="D10" i="30"/>
  <c r="D9" i="30"/>
  <c r="D8" i="30"/>
  <c r="D7" i="30"/>
  <c r="E11"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<sst xmlns="http://schemas.openxmlformats.org/spreadsheetml/2006/main" count="363" uniqueCount="153">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</sst>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3">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29" fillId="0" borderId="1" xfId="0" applyFont="1" applyFill="1" applyBorder="1" applyAlignment="1">
      <alignment horizontal="center" vertical="center" wrapText="1"/>
    </xf>
    <xf numFmtId="0" fontId="1" fillId="0" borderId="3" xfId="2" applyFont="1" applyFill="1" applyBorder="1" applyAlignment="1">
      <alignment horizontal="center" vertical="center" wrapText="1"/>
    </xf>
    <xf numFmtId="10" fontId="0" fillId="0" borderId="1" xfId="0" applyNumberFormat="1" applyFill="1" applyBorder="1" applyAlignment="1">
      <alignment horizontal="center" vertical="center"/>
    </xf>
    <xf numFmtId="0" fontId="1" fillId="0" borderId="1" xfId="0" applyFont="1" applyFill="1" applyBorder="1" applyAlignment="1">
      <alignment horizontal="left" vertical="center" wrapText="1"/>
    </xf>
    <xf numFmtId="2" fontId="1" fillId="0" borderId="1" xfId="0" applyNumberFormat="1" applyFont="1" applyFill="1" applyBorder="1" applyAlignment="1">
      <alignment vertical="center" wrapText="1"/>
    </xf>
    <xf numFmtId="2" fontId="0" fillId="0" borderId="1" xfId="0" applyNumberFormat="1" applyFill="1" applyBorder="1" applyAlignment="1">
      <alignment vertical="center" wrapText="1"/>
    </xf>
    <xf numFmtId="0" fontId="1" fillId="0" borderId="8" xfId="0" applyFont="1" applyFill="1" applyBorder="1" applyAlignment="1">
      <alignment horizontal="center" vertical="center" wrapText="1"/>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10" fontId="1" fillId="0" borderId="1" xfId="0" applyNumberFormat="1" applyFont="1" applyFill="1" applyBorder="1" applyAlignment="1">
      <alignment horizontal="left" vertical="center" wrapText="1"/>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22" zoomScale="110" zoomScaleSheetLayoutView="110" workbookViewId="0">
      <selection activeCell="C36" sqref="C36"/>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7" customWidth="1"/>
    <col min="5" max="5" width="77.42578125" customWidth="1"/>
    <col min="6" max="6" width="19.85546875" style="148"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14"/>
      <c r="B1" s="216" t="s">
        <v>66</v>
      </c>
      <c r="C1" s="216"/>
      <c r="D1" s="216"/>
      <c r="E1" s="218" t="s">
        <v>135</v>
      </c>
      <c r="F1" s="219"/>
      <c r="G1" s="219"/>
      <c r="H1" s="220"/>
      <c r="I1" s="23" t="s">
        <v>35</v>
      </c>
      <c r="J1" s="27" t="s">
        <v>30</v>
      </c>
      <c r="K1" s="8"/>
      <c r="L1" s="8"/>
      <c r="M1" s="8"/>
    </row>
    <row r="2" spans="1:15" ht="15" customHeight="1" x14ac:dyDescent="0.2">
      <c r="A2" s="215"/>
      <c r="B2" s="217"/>
      <c r="C2" s="217"/>
      <c r="D2" s="217"/>
      <c r="E2" s="221"/>
      <c r="F2" s="222"/>
      <c r="G2" s="222"/>
      <c r="H2" s="223"/>
      <c r="I2" s="24" t="s">
        <v>36</v>
      </c>
      <c r="J2" s="28" t="s">
        <v>68</v>
      </c>
      <c r="K2" s="8"/>
      <c r="L2" s="8"/>
      <c r="M2" s="8"/>
    </row>
    <row r="3" spans="1:15" ht="15" customHeight="1" x14ac:dyDescent="0.2">
      <c r="A3" s="215"/>
      <c r="B3" s="217"/>
      <c r="C3" s="217"/>
      <c r="D3" s="217"/>
      <c r="E3" s="221"/>
      <c r="F3" s="222"/>
      <c r="G3" s="222"/>
      <c r="H3" s="223"/>
      <c r="I3" s="24" t="s">
        <v>37</v>
      </c>
      <c r="J3" s="50" t="s">
        <v>76</v>
      </c>
      <c r="K3" s="8"/>
      <c r="L3" s="8"/>
      <c r="M3" s="8"/>
    </row>
    <row r="4" spans="1:15" ht="15" customHeight="1" x14ac:dyDescent="0.2">
      <c r="A4" s="215"/>
      <c r="B4" s="217"/>
      <c r="C4" s="217"/>
      <c r="D4" s="217"/>
      <c r="E4" s="221"/>
      <c r="F4" s="222"/>
      <c r="G4" s="222"/>
      <c r="H4" s="223"/>
      <c r="I4" s="25" t="s">
        <v>38</v>
      </c>
      <c r="J4" s="51">
        <v>42440</v>
      </c>
      <c r="K4" s="8"/>
      <c r="L4" s="8"/>
      <c r="M4" s="8"/>
    </row>
    <row r="5" spans="1:15" ht="24.95" customHeight="1" x14ac:dyDescent="0.2">
      <c r="A5" s="244" t="s">
        <v>13</v>
      </c>
      <c r="B5" s="245"/>
      <c r="C5" s="245"/>
      <c r="D5" s="245"/>
      <c r="E5" s="245"/>
      <c r="F5" s="245"/>
      <c r="G5" s="245"/>
      <c r="H5" s="245"/>
      <c r="I5" s="245"/>
      <c r="J5" s="246"/>
      <c r="K5" s="3"/>
      <c r="L5" s="9"/>
    </row>
    <row r="6" spans="1:15" ht="24.75" customHeight="1" x14ac:dyDescent="0.2">
      <c r="A6" s="247" t="s">
        <v>0</v>
      </c>
      <c r="B6" s="249" t="s">
        <v>30</v>
      </c>
      <c r="C6" s="250"/>
      <c r="D6" s="251"/>
      <c r="E6" s="255" t="s">
        <v>1</v>
      </c>
      <c r="F6" s="257" t="s">
        <v>75</v>
      </c>
      <c r="G6" s="258"/>
      <c r="H6" s="259"/>
      <c r="I6" s="11" t="s">
        <v>2</v>
      </c>
      <c r="J6" s="12" t="s">
        <v>17</v>
      </c>
      <c r="K6" s="3"/>
      <c r="L6" s="9"/>
    </row>
    <row r="7" spans="1:15" ht="24" customHeight="1" x14ac:dyDescent="0.2">
      <c r="A7" s="248"/>
      <c r="B7" s="252"/>
      <c r="C7" s="253"/>
      <c r="D7" s="254"/>
      <c r="E7" s="256"/>
      <c r="F7" s="260"/>
      <c r="G7" s="261"/>
      <c r="H7" s="262"/>
      <c r="I7" s="13" t="s">
        <v>20</v>
      </c>
      <c r="J7" s="14"/>
      <c r="K7" s="3"/>
      <c r="L7" s="9"/>
    </row>
    <row r="8" spans="1:15" x14ac:dyDescent="0.2">
      <c r="A8" s="263"/>
      <c r="B8" s="264"/>
      <c r="C8" s="264"/>
      <c r="D8" s="264"/>
      <c r="E8" s="264"/>
      <c r="F8" s="264"/>
      <c r="G8" s="264"/>
      <c r="H8" s="264"/>
      <c r="I8" s="264"/>
      <c r="J8" s="265"/>
      <c r="K8" s="3"/>
      <c r="L8" s="9"/>
    </row>
    <row r="9" spans="1:15" ht="71.25" customHeight="1" x14ac:dyDescent="0.2">
      <c r="A9" s="5" t="s">
        <v>3</v>
      </c>
      <c r="B9" s="229" t="s">
        <v>31</v>
      </c>
      <c r="C9" s="227"/>
      <c r="D9" s="227"/>
      <c r="E9" s="227"/>
      <c r="F9" s="228"/>
      <c r="G9" s="40" t="s">
        <v>4</v>
      </c>
      <c r="H9" s="229" t="s">
        <v>32</v>
      </c>
      <c r="I9" s="227"/>
      <c r="J9" s="230"/>
      <c r="K9" s="3"/>
      <c r="L9" s="9"/>
    </row>
    <row r="10" spans="1:15" ht="96" customHeight="1" x14ac:dyDescent="0.2">
      <c r="A10" s="5" t="s">
        <v>5</v>
      </c>
      <c r="B10" s="226" t="s">
        <v>77</v>
      </c>
      <c r="C10" s="227"/>
      <c r="D10" s="227"/>
      <c r="E10" s="227"/>
      <c r="F10" s="228"/>
      <c r="G10" s="40" t="s">
        <v>6</v>
      </c>
      <c r="H10" s="268" t="s">
        <v>78</v>
      </c>
      <c r="I10" s="269"/>
      <c r="J10" s="270"/>
      <c r="K10" s="3"/>
      <c r="L10" s="9"/>
    </row>
    <row r="11" spans="1:15" ht="130.5" customHeight="1" x14ac:dyDescent="0.2">
      <c r="A11" s="5" t="s">
        <v>7</v>
      </c>
      <c r="B11" s="226" t="s">
        <v>136</v>
      </c>
      <c r="C11" s="227"/>
      <c r="D11" s="227"/>
      <c r="E11" s="227"/>
      <c r="F11" s="228"/>
      <c r="G11" s="40" t="s">
        <v>8</v>
      </c>
      <c r="H11" s="226" t="s">
        <v>105</v>
      </c>
      <c r="I11" s="227"/>
      <c r="J11" s="230"/>
      <c r="K11" s="3"/>
      <c r="L11" s="9"/>
    </row>
    <row r="12" spans="1:15" ht="69.95" customHeight="1" x14ac:dyDescent="0.2">
      <c r="A12" s="5" t="s">
        <v>9</v>
      </c>
      <c r="B12" s="226" t="s">
        <v>79</v>
      </c>
      <c r="C12" s="227"/>
      <c r="D12" s="227"/>
      <c r="E12" s="227"/>
      <c r="F12" s="228"/>
      <c r="G12" s="40" t="s">
        <v>10</v>
      </c>
      <c r="H12" s="229" t="s">
        <v>28</v>
      </c>
      <c r="I12" s="227"/>
      <c r="J12" s="230"/>
      <c r="K12" s="3"/>
      <c r="L12" s="9"/>
    </row>
    <row r="13" spans="1:15" ht="42.75" customHeight="1" x14ac:dyDescent="0.2">
      <c r="A13" s="5" t="s">
        <v>11</v>
      </c>
      <c r="B13" s="229" t="s">
        <v>80</v>
      </c>
      <c r="C13" s="227"/>
      <c r="D13" s="227"/>
      <c r="E13" s="227"/>
      <c r="F13" s="228"/>
      <c r="G13" s="40" t="s">
        <v>12</v>
      </c>
      <c r="H13" s="234" t="s">
        <v>80</v>
      </c>
      <c r="I13" s="234"/>
      <c r="J13" s="234"/>
      <c r="K13" s="3"/>
      <c r="L13" s="9"/>
      <c r="N13" s="3"/>
      <c r="O13" s="3"/>
    </row>
    <row r="14" spans="1:15" ht="25.5" customHeight="1" thickBot="1" x14ac:dyDescent="0.25">
      <c r="A14" s="31" t="s">
        <v>29</v>
      </c>
      <c r="B14" s="231">
        <v>10</v>
      </c>
      <c r="C14" s="232"/>
      <c r="D14" s="233"/>
      <c r="E14" s="32" t="s">
        <v>14</v>
      </c>
      <c r="F14" s="145">
        <v>6</v>
      </c>
      <c r="G14" s="32" t="s">
        <v>19</v>
      </c>
      <c r="H14" s="61" t="s">
        <v>81</v>
      </c>
      <c r="I14" s="63" t="s">
        <v>82</v>
      </c>
      <c r="J14" s="64" t="s">
        <v>83</v>
      </c>
      <c r="K14" s="3"/>
      <c r="L14" s="9"/>
      <c r="N14" s="4"/>
      <c r="O14" s="4"/>
    </row>
    <row r="15" spans="1:15" ht="27.75" customHeight="1" thickBot="1" x14ac:dyDescent="0.25">
      <c r="A15" s="57"/>
      <c r="B15" s="58"/>
      <c r="C15" s="59"/>
      <c r="D15" s="181"/>
      <c r="E15" s="60"/>
      <c r="F15" s="146"/>
      <c r="G15" s="60"/>
      <c r="H15" s="62" t="s">
        <v>84</v>
      </c>
      <c r="I15" s="55" t="s">
        <v>106</v>
      </c>
      <c r="J15" s="56" t="s">
        <v>85</v>
      </c>
      <c r="K15" s="3"/>
      <c r="L15" s="3"/>
      <c r="N15" s="4"/>
      <c r="O15" s="4"/>
    </row>
    <row r="16" spans="1:15" ht="13.5" thickBot="1" x14ac:dyDescent="0.25">
      <c r="A16" s="235"/>
      <c r="B16" s="236"/>
      <c r="C16" s="236"/>
      <c r="D16" s="236"/>
      <c r="E16" s="236"/>
      <c r="F16" s="236"/>
      <c r="G16" s="236"/>
      <c r="H16" s="236"/>
      <c r="I16" s="236"/>
      <c r="J16" s="237"/>
    </row>
    <row r="17" spans="1:16" ht="15" customHeight="1" x14ac:dyDescent="0.2">
      <c r="A17" s="214"/>
      <c r="B17" s="216" t="s">
        <v>69</v>
      </c>
      <c r="C17" s="216"/>
      <c r="D17" s="216"/>
      <c r="E17" s="224" t="s">
        <v>141</v>
      </c>
      <c r="F17" s="224"/>
      <c r="G17" s="224"/>
      <c r="H17" s="224"/>
      <c r="I17" s="23" t="s">
        <v>35</v>
      </c>
      <c r="J17" s="27" t="s">
        <v>30</v>
      </c>
      <c r="K17" s="3"/>
      <c r="L17" s="3"/>
    </row>
    <row r="18" spans="1:16" ht="15" customHeight="1" x14ac:dyDescent="0.2">
      <c r="A18" s="215"/>
      <c r="B18" s="217"/>
      <c r="C18" s="217"/>
      <c r="D18" s="217"/>
      <c r="E18" s="225"/>
      <c r="F18" s="225"/>
      <c r="G18" s="225"/>
      <c r="H18" s="225"/>
      <c r="I18" s="24" t="s">
        <v>36</v>
      </c>
      <c r="J18" s="28" t="s">
        <v>70</v>
      </c>
      <c r="K18" s="3"/>
      <c r="L18" s="3"/>
    </row>
    <row r="19" spans="1:16" ht="15" customHeight="1" x14ac:dyDescent="0.2">
      <c r="A19" s="215"/>
      <c r="B19" s="217"/>
      <c r="C19" s="217"/>
      <c r="D19" s="217"/>
      <c r="E19" s="225"/>
      <c r="F19" s="225"/>
      <c r="G19" s="225"/>
      <c r="H19" s="225"/>
      <c r="I19" s="24" t="s">
        <v>37</v>
      </c>
      <c r="J19" s="50" t="s">
        <v>76</v>
      </c>
      <c r="K19" s="3"/>
      <c r="L19" s="3"/>
    </row>
    <row r="20" spans="1:16" ht="15" customHeight="1" x14ac:dyDescent="0.2">
      <c r="A20" s="215"/>
      <c r="B20" s="217"/>
      <c r="C20" s="217"/>
      <c r="D20" s="217"/>
      <c r="E20" s="225"/>
      <c r="F20" s="225"/>
      <c r="G20" s="225"/>
      <c r="H20" s="225"/>
      <c r="I20" s="24" t="s">
        <v>38</v>
      </c>
      <c r="J20" s="51">
        <v>42440</v>
      </c>
      <c r="K20" s="3"/>
      <c r="L20" s="3"/>
    </row>
    <row r="21" spans="1:16" ht="24.95" customHeight="1" thickBot="1" x14ac:dyDescent="0.25">
      <c r="A21" s="241" t="s">
        <v>63</v>
      </c>
      <c r="B21" s="242"/>
      <c r="C21" s="242"/>
      <c r="D21" s="242"/>
      <c r="E21" s="242"/>
      <c r="F21" s="242"/>
      <c r="G21" s="242"/>
      <c r="H21" s="242"/>
      <c r="I21" s="242"/>
      <c r="J21" s="243"/>
      <c r="K21" s="3"/>
      <c r="L21" s="9"/>
    </row>
    <row r="22" spans="1:16" ht="34.5" customHeight="1" x14ac:dyDescent="0.2">
      <c r="A22" s="39" t="s">
        <v>15</v>
      </c>
      <c r="B22" s="80" t="s">
        <v>14</v>
      </c>
      <c r="C22" s="144" t="s">
        <v>21</v>
      </c>
      <c r="D22" s="182" t="s">
        <v>23</v>
      </c>
      <c r="E22" s="130" t="s">
        <v>24</v>
      </c>
      <c r="F22" s="266" t="s">
        <v>25</v>
      </c>
      <c r="G22" s="267"/>
      <c r="H22" s="80" t="s">
        <v>26</v>
      </c>
      <c r="I22" s="80" t="s">
        <v>16</v>
      </c>
      <c r="J22" s="80" t="s">
        <v>27</v>
      </c>
      <c r="K22" s="89"/>
      <c r="L22" s="9"/>
    </row>
    <row r="23" spans="1:16" ht="51" hidden="1" x14ac:dyDescent="0.2">
      <c r="A23" s="18">
        <v>41670</v>
      </c>
      <c r="B23" s="19">
        <v>10</v>
      </c>
      <c r="C23" s="7">
        <v>7</v>
      </c>
      <c r="D23" s="183">
        <f>+(7-7)/7</f>
        <v>0</v>
      </c>
      <c r="E23" s="126" t="s">
        <v>87</v>
      </c>
      <c r="F23" s="238" t="s">
        <v>86</v>
      </c>
      <c r="G23" s="239"/>
      <c r="H23" s="48" t="s">
        <v>65</v>
      </c>
      <c r="I23" s="54">
        <v>42035</v>
      </c>
      <c r="J23" s="88" t="s">
        <v>22</v>
      </c>
      <c r="K23" s="90"/>
    </row>
    <row r="24" spans="1:16" ht="165.75" hidden="1" customHeight="1" x14ac:dyDescent="0.2">
      <c r="A24" s="18">
        <v>41698</v>
      </c>
      <c r="B24" s="19">
        <v>10</v>
      </c>
      <c r="C24" s="7">
        <v>18</v>
      </c>
      <c r="D24" s="183">
        <f t="shared" ref="D24:D29" si="0">+(C24-C23)/C23</f>
        <v>1.5714285714285714</v>
      </c>
      <c r="E24" s="126" t="s">
        <v>98</v>
      </c>
      <c r="F24" s="240" t="s">
        <v>99</v>
      </c>
      <c r="G24" s="240"/>
      <c r="H24" s="48" t="s">
        <v>65</v>
      </c>
      <c r="I24" s="54">
        <v>42035</v>
      </c>
      <c r="J24" s="88" t="s">
        <v>22</v>
      </c>
      <c r="K24" s="90"/>
    </row>
    <row r="25" spans="1:16" ht="25.5" hidden="1" x14ac:dyDescent="0.2">
      <c r="A25" s="18">
        <v>41728</v>
      </c>
      <c r="B25" s="19">
        <v>10</v>
      </c>
      <c r="C25" s="7">
        <v>14</v>
      </c>
      <c r="D25" s="183">
        <f t="shared" si="0"/>
        <v>-0.22222222222222221</v>
      </c>
      <c r="E25" s="126" t="s">
        <v>100</v>
      </c>
      <c r="F25" s="238" t="s">
        <v>86</v>
      </c>
      <c r="G25" s="239"/>
      <c r="H25" s="48" t="s">
        <v>65</v>
      </c>
      <c r="I25" s="54">
        <v>42035</v>
      </c>
      <c r="J25" s="88" t="s">
        <v>22</v>
      </c>
      <c r="K25" s="90"/>
    </row>
    <row r="26" spans="1:16" ht="114.75" hidden="1" customHeight="1" x14ac:dyDescent="0.2">
      <c r="A26" s="65" t="s">
        <v>88</v>
      </c>
      <c r="B26" s="19">
        <v>10</v>
      </c>
      <c r="C26" s="7">
        <v>8</v>
      </c>
      <c r="D26" s="183">
        <f t="shared" si="0"/>
        <v>-0.42857142857142855</v>
      </c>
      <c r="E26" s="126" t="s">
        <v>102</v>
      </c>
      <c r="F26" s="238" t="s">
        <v>86</v>
      </c>
      <c r="G26" s="239"/>
      <c r="H26" s="48" t="s">
        <v>65</v>
      </c>
      <c r="I26" s="54">
        <v>42035</v>
      </c>
      <c r="J26" s="88" t="s">
        <v>22</v>
      </c>
      <c r="K26" s="90"/>
    </row>
    <row r="27" spans="1:16" ht="114.75" hidden="1" customHeight="1" x14ac:dyDescent="0.2">
      <c r="A27" s="18">
        <v>41790</v>
      </c>
      <c r="B27" s="19">
        <v>10</v>
      </c>
      <c r="C27" s="7">
        <v>23</v>
      </c>
      <c r="D27" s="183">
        <f t="shared" si="0"/>
        <v>1.875</v>
      </c>
      <c r="E27" s="126" t="s">
        <v>101</v>
      </c>
      <c r="F27" s="238" t="s">
        <v>86</v>
      </c>
      <c r="G27" s="239"/>
      <c r="H27" s="48" t="s">
        <v>65</v>
      </c>
      <c r="I27" s="54">
        <v>42035</v>
      </c>
      <c r="J27" s="88" t="s">
        <v>22</v>
      </c>
      <c r="K27" s="90"/>
    </row>
    <row r="28" spans="1:16" ht="100.5" hidden="1" customHeight="1" x14ac:dyDescent="0.2">
      <c r="A28" s="18">
        <v>41820</v>
      </c>
      <c r="B28" s="19">
        <v>10</v>
      </c>
      <c r="C28" s="7">
        <v>13</v>
      </c>
      <c r="D28" s="183">
        <f t="shared" si="0"/>
        <v>-0.43478260869565216</v>
      </c>
      <c r="E28" s="126" t="s">
        <v>103</v>
      </c>
      <c r="F28" s="238" t="s">
        <v>86</v>
      </c>
      <c r="G28" s="239"/>
      <c r="H28" s="48" t="s">
        <v>65</v>
      </c>
      <c r="I28" s="54">
        <v>42035</v>
      </c>
      <c r="J28" s="88" t="s">
        <v>22</v>
      </c>
      <c r="K28" s="90"/>
    </row>
    <row r="29" spans="1:16" ht="102" hidden="1" customHeight="1" x14ac:dyDescent="0.2">
      <c r="A29" s="18">
        <v>41851</v>
      </c>
      <c r="B29" s="19">
        <v>10</v>
      </c>
      <c r="C29" s="7">
        <v>13</v>
      </c>
      <c r="D29" s="183">
        <f t="shared" si="0"/>
        <v>0</v>
      </c>
      <c r="E29" s="126" t="s">
        <v>104</v>
      </c>
      <c r="F29" s="238" t="s">
        <v>86</v>
      </c>
      <c r="G29" s="239"/>
      <c r="H29" s="48" t="s">
        <v>65</v>
      </c>
      <c r="I29" s="54">
        <v>42035</v>
      </c>
      <c r="J29" s="88"/>
      <c r="K29" s="90"/>
    </row>
    <row r="30" spans="1:16" s="123" customFormat="1" ht="130.5" customHeight="1" x14ac:dyDescent="0.2">
      <c r="A30" s="197">
        <v>44227</v>
      </c>
      <c r="B30" s="198">
        <v>10</v>
      </c>
      <c r="C30" s="199">
        <v>13</v>
      </c>
      <c r="D30" s="200">
        <f>+(13-7)/7</f>
        <v>0.8571428571428571</v>
      </c>
      <c r="E30" s="201" t="s">
        <v>145</v>
      </c>
      <c r="F30" s="213" t="s">
        <v>99</v>
      </c>
      <c r="G30" s="213"/>
      <c r="H30" s="202" t="s">
        <v>65</v>
      </c>
      <c r="I30" s="203">
        <v>44227</v>
      </c>
      <c r="J30" s="204" t="s">
        <v>22</v>
      </c>
      <c r="K30" s="122"/>
      <c r="N30" s="123">
        <f>24-2</f>
        <v>22</v>
      </c>
    </row>
    <row r="31" spans="1:16" s="123" customFormat="1" ht="73.5" customHeight="1" x14ac:dyDescent="0.2">
      <c r="A31" s="197">
        <v>44255</v>
      </c>
      <c r="B31" s="198">
        <v>10</v>
      </c>
      <c r="C31" s="205">
        <v>7</v>
      </c>
      <c r="D31" s="200">
        <f>+(C30-C31)/C30</f>
        <v>0.46153846153846156</v>
      </c>
      <c r="E31" s="196" t="s">
        <v>147</v>
      </c>
      <c r="F31" s="213" t="s">
        <v>99</v>
      </c>
      <c r="G31" s="213"/>
      <c r="H31" s="202" t="s">
        <v>65</v>
      </c>
      <c r="I31" s="203">
        <v>44255</v>
      </c>
      <c r="J31" s="204" t="s">
        <v>22</v>
      </c>
      <c r="K31" s="122"/>
      <c r="P31" s="124"/>
    </row>
    <row r="32" spans="1:16" s="123" customFormat="1" ht="94.5" customHeight="1" x14ac:dyDescent="0.2">
      <c r="A32" s="197">
        <v>44286</v>
      </c>
      <c r="B32" s="198">
        <v>10</v>
      </c>
      <c r="C32" s="205">
        <v>4</v>
      </c>
      <c r="D32" s="200">
        <f>+(C31-C32)/C31</f>
        <v>0.42857142857142855</v>
      </c>
      <c r="E32" s="212" t="s">
        <v>148</v>
      </c>
      <c r="F32" s="213" t="s">
        <v>99</v>
      </c>
      <c r="G32" s="213"/>
      <c r="H32" s="202" t="s">
        <v>65</v>
      </c>
      <c r="I32" s="203">
        <v>44286</v>
      </c>
      <c r="J32" s="204" t="s">
        <v>22</v>
      </c>
      <c r="K32" s="122"/>
    </row>
    <row r="33" spans="1:17" s="123" customFormat="1" ht="129.75" customHeight="1" x14ac:dyDescent="0.2">
      <c r="A33" s="197">
        <v>44316</v>
      </c>
      <c r="B33" s="198">
        <v>10</v>
      </c>
      <c r="C33" s="206">
        <v>15</v>
      </c>
      <c r="D33" s="200">
        <v>-2.75E-2</v>
      </c>
      <c r="E33" s="196" t="s">
        <v>149</v>
      </c>
      <c r="F33" s="213" t="s">
        <v>99</v>
      </c>
      <c r="G33" s="213"/>
      <c r="H33" s="202" t="s">
        <v>65</v>
      </c>
      <c r="I33" s="203">
        <v>44316</v>
      </c>
      <c r="J33" s="204" t="s">
        <v>22</v>
      </c>
      <c r="K33" s="122"/>
      <c r="Q33" s="123">
        <f>24-9</f>
        <v>15</v>
      </c>
    </row>
    <row r="34" spans="1:17" s="123" customFormat="1" ht="110.25" customHeight="1" x14ac:dyDescent="0.2">
      <c r="A34" s="197">
        <v>44347</v>
      </c>
      <c r="B34" s="198">
        <v>10</v>
      </c>
      <c r="C34" s="206">
        <v>13</v>
      </c>
      <c r="D34" s="200">
        <f>+(C33-C34)/C33</f>
        <v>0.13333333333333333</v>
      </c>
      <c r="E34" s="196" t="s">
        <v>150</v>
      </c>
      <c r="F34" s="213" t="s">
        <v>99</v>
      </c>
      <c r="G34" s="213"/>
      <c r="H34" s="202" t="s">
        <v>65</v>
      </c>
      <c r="I34" s="203">
        <v>44347</v>
      </c>
      <c r="J34" s="204" t="s">
        <v>22</v>
      </c>
      <c r="K34" s="122"/>
    </row>
    <row r="35" spans="1:17" s="123" customFormat="1" ht="100.5" customHeight="1" x14ac:dyDescent="0.2">
      <c r="A35" s="197">
        <v>44377</v>
      </c>
      <c r="B35" s="198">
        <v>10</v>
      </c>
      <c r="C35" s="343"/>
      <c r="D35" s="200"/>
      <c r="E35" s="196"/>
      <c r="F35" s="213"/>
      <c r="G35" s="213"/>
      <c r="H35" s="202"/>
      <c r="I35" s="203">
        <v>44377</v>
      </c>
      <c r="J35" s="197" t="s">
        <v>22</v>
      </c>
      <c r="K35" s="122"/>
    </row>
    <row r="36" spans="1:17" s="123" customFormat="1" ht="99" customHeight="1" x14ac:dyDescent="0.2">
      <c r="A36" s="197">
        <v>44408</v>
      </c>
      <c r="B36" s="198">
        <v>10</v>
      </c>
      <c r="C36" s="207"/>
      <c r="D36" s="200"/>
      <c r="E36" s="160"/>
      <c r="F36" s="213"/>
      <c r="G36" s="213"/>
      <c r="H36" s="202"/>
      <c r="I36" s="208"/>
      <c r="J36" s="209"/>
      <c r="K36" s="122"/>
    </row>
    <row r="37" spans="1:17" s="123" customFormat="1" ht="81.75" customHeight="1" x14ac:dyDescent="0.2">
      <c r="A37" s="197">
        <v>44439</v>
      </c>
      <c r="B37" s="198">
        <v>10</v>
      </c>
      <c r="C37" s="207"/>
      <c r="D37" s="200"/>
      <c r="E37" s="160"/>
      <c r="F37" s="213"/>
      <c r="G37" s="213"/>
      <c r="H37" s="202"/>
      <c r="I37" s="203"/>
      <c r="J37" s="204"/>
      <c r="K37" s="122"/>
    </row>
    <row r="38" spans="1:17" s="123" customFormat="1" ht="63.75" customHeight="1" x14ac:dyDescent="0.2">
      <c r="A38" s="197">
        <v>44469</v>
      </c>
      <c r="B38" s="198">
        <v>10</v>
      </c>
      <c r="C38" s="207"/>
      <c r="D38" s="200"/>
      <c r="E38" s="160"/>
      <c r="F38" s="213"/>
      <c r="G38" s="213"/>
      <c r="H38" s="202"/>
      <c r="I38" s="203"/>
      <c r="J38" s="204"/>
      <c r="K38" s="121" t="s">
        <v>22</v>
      </c>
    </row>
    <row r="39" spans="1:17" s="123" customFormat="1" ht="66" customHeight="1" x14ac:dyDescent="0.2">
      <c r="A39" s="197">
        <v>44500</v>
      </c>
      <c r="B39" s="198">
        <v>10</v>
      </c>
      <c r="C39" s="207"/>
      <c r="D39" s="200"/>
      <c r="E39" s="174"/>
      <c r="F39" s="213"/>
      <c r="G39" s="213"/>
      <c r="H39" s="202"/>
      <c r="I39" s="203"/>
      <c r="J39" s="204"/>
      <c r="K39" s="121" t="s">
        <v>22</v>
      </c>
      <c r="L39" s="125"/>
      <c r="M39" s="125"/>
    </row>
    <row r="40" spans="1:17" ht="138" customHeight="1" x14ac:dyDescent="0.2">
      <c r="A40" s="197">
        <v>44530</v>
      </c>
      <c r="B40" s="198">
        <v>10</v>
      </c>
      <c r="C40" s="207"/>
      <c r="D40" s="200"/>
      <c r="E40" s="160"/>
      <c r="F40" s="213"/>
      <c r="G40" s="213"/>
      <c r="H40" s="202"/>
      <c r="I40" s="210"/>
      <c r="J40" s="211"/>
      <c r="K40" s="121" t="s">
        <v>22</v>
      </c>
      <c r="N40">
        <f>10/3</f>
        <v>3.3333333333333335</v>
      </c>
      <c r="O40" s="26"/>
    </row>
    <row r="41" spans="1:17" ht="303.75" customHeight="1" x14ac:dyDescent="0.2">
      <c r="A41" s="197">
        <v>44561</v>
      </c>
      <c r="B41" s="198">
        <v>10</v>
      </c>
      <c r="C41" s="207"/>
      <c r="D41" s="200"/>
      <c r="E41" s="160"/>
      <c r="F41" s="213"/>
      <c r="G41" s="213"/>
      <c r="H41" s="202"/>
      <c r="I41" s="203"/>
      <c r="J41" s="197"/>
      <c r="K41" s="188" t="s">
        <v>22</v>
      </c>
    </row>
    <row r="42" spans="1:17" ht="120.75" customHeight="1" x14ac:dyDescent="0.2">
      <c r="A42" s="82"/>
      <c r="B42" s="83"/>
      <c r="C42" s="92"/>
      <c r="D42" s="184"/>
      <c r="E42" s="133"/>
      <c r="F42" s="86"/>
      <c r="G42" s="86"/>
      <c r="H42" s="37"/>
      <c r="I42" s="82"/>
      <c r="J42" s="87"/>
      <c r="K42" s="3"/>
    </row>
    <row r="43" spans="1:17" ht="120.75" customHeight="1" x14ac:dyDescent="0.2">
      <c r="A43" s="82"/>
      <c r="B43" s="83"/>
      <c r="C43" s="84"/>
      <c r="D43" s="184"/>
      <c r="E43" s="81"/>
      <c r="F43" s="86"/>
      <c r="G43" s="86"/>
      <c r="H43" s="37"/>
      <c r="I43" s="82"/>
      <c r="J43" s="87"/>
      <c r="K43" s="3"/>
    </row>
    <row r="44" spans="1:17" ht="120.75" customHeight="1" x14ac:dyDescent="0.2">
      <c r="A44" s="82"/>
      <c r="B44" s="83"/>
      <c r="C44" s="84"/>
      <c r="D44" s="184"/>
      <c r="E44" s="81"/>
      <c r="F44" s="86"/>
      <c r="G44" s="86"/>
      <c r="H44" s="37"/>
      <c r="I44" s="82"/>
      <c r="J44" s="87"/>
      <c r="K44" s="3"/>
    </row>
    <row r="45" spans="1:17" s="3" customFormat="1" ht="16.5" customHeight="1" x14ac:dyDescent="0.2">
      <c r="A45" s="30"/>
      <c r="B45" s="33"/>
      <c r="C45" s="34"/>
      <c r="D45" s="185"/>
      <c r="E45" s="35"/>
      <c r="F45" s="35"/>
      <c r="G45" s="36"/>
      <c r="H45" s="37"/>
      <c r="I45" s="38"/>
      <c r="J45" s="29"/>
    </row>
    <row r="46" spans="1:17" s="3" customFormat="1" ht="10.5" customHeight="1" x14ac:dyDescent="0.2">
      <c r="C46" s="29"/>
      <c r="D46" s="186"/>
      <c r="F46" s="147"/>
      <c r="G46" s="17"/>
    </row>
    <row r="47" spans="1:17" s="3" customFormat="1" ht="24.95" customHeight="1" x14ac:dyDescent="0.2">
      <c r="C47" s="29"/>
      <c r="D47" s="186"/>
      <c r="F47" s="147"/>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60"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7" sqref="E17"/>
    </sheetView>
  </sheetViews>
  <sheetFormatPr baseColWidth="10" defaultRowHeight="12.75" x14ac:dyDescent="0.2"/>
  <cols>
    <col min="2" max="2" width="14.7109375" customWidth="1"/>
    <col min="3" max="3" width="7.42578125" customWidth="1"/>
    <col min="4" max="4" width="11.42578125" style="165"/>
  </cols>
  <sheetData>
    <row r="1" spans="2:5" ht="13.5" thickBot="1" x14ac:dyDescent="0.25"/>
    <row r="2" spans="2:5" x14ac:dyDescent="0.2">
      <c r="B2" s="271" t="s">
        <v>81</v>
      </c>
      <c r="C2" s="272"/>
      <c r="D2" s="151" t="s">
        <v>82</v>
      </c>
      <c r="E2" s="152" t="s">
        <v>83</v>
      </c>
    </row>
    <row r="3" spans="2:5" ht="38.25" x14ac:dyDescent="0.2">
      <c r="B3" s="273" t="s">
        <v>84</v>
      </c>
      <c r="C3" s="274"/>
      <c r="D3" s="153" t="s">
        <v>106</v>
      </c>
      <c r="E3" s="154" t="s">
        <v>85</v>
      </c>
    </row>
    <row r="4" spans="2:5" x14ac:dyDescent="0.2">
      <c r="B4" s="70" t="s">
        <v>15</v>
      </c>
      <c r="C4" s="70" t="s">
        <v>14</v>
      </c>
      <c r="D4" s="178" t="s">
        <v>21</v>
      </c>
      <c r="E4" s="175" t="s">
        <v>23</v>
      </c>
    </row>
    <row r="5" spans="2:5" x14ac:dyDescent="0.2">
      <c r="B5" s="176" t="s">
        <v>112</v>
      </c>
      <c r="C5" s="73">
        <v>10</v>
      </c>
      <c r="D5" s="179">
        <f>+'E01.001 VAR. QUEJAS Y RECL'!C30</f>
        <v>13</v>
      </c>
      <c r="E5" s="177">
        <f>+'E01.001 VAR. QUEJAS Y RECL'!D30</f>
        <v>0.8571428571428571</v>
      </c>
    </row>
    <row r="6" spans="2:5" x14ac:dyDescent="0.2">
      <c r="B6" s="176" t="s">
        <v>113</v>
      </c>
      <c r="C6" s="73">
        <v>10</v>
      </c>
      <c r="D6" s="191">
        <f>+'E01.001 VAR. QUEJAS Y RECL'!C31</f>
        <v>7</v>
      </c>
      <c r="E6" s="177">
        <f>+'E01.001 VAR. QUEJAS Y RECL'!D31</f>
        <v>0.46153846153846156</v>
      </c>
    </row>
    <row r="7" spans="2:5" x14ac:dyDescent="0.2">
      <c r="B7" s="176" t="s">
        <v>114</v>
      </c>
      <c r="C7" s="73">
        <v>10</v>
      </c>
      <c r="D7" s="191">
        <f>+'E01.001 VAR. QUEJAS Y RECL'!C32</f>
        <v>4</v>
      </c>
      <c r="E7" s="177">
        <f>+'E01.001 VAR. QUEJAS Y RECL'!D32</f>
        <v>0.42857142857142855</v>
      </c>
    </row>
    <row r="8" spans="2:5" x14ac:dyDescent="0.2">
      <c r="B8" s="176" t="s">
        <v>115</v>
      </c>
      <c r="C8" s="73">
        <v>10</v>
      </c>
      <c r="D8" s="179">
        <f>+'E01.001 VAR. QUEJAS Y RECL'!C33</f>
        <v>15</v>
      </c>
      <c r="E8" s="177">
        <f>+'E01.001 VAR. QUEJAS Y RECL'!D33</f>
        <v>-2.75E-2</v>
      </c>
    </row>
    <row r="9" spans="2:5" x14ac:dyDescent="0.2">
      <c r="B9" s="176" t="s">
        <v>116</v>
      </c>
      <c r="C9" s="73">
        <v>10</v>
      </c>
      <c r="D9" s="179">
        <f>+'E01.001 VAR. QUEJAS Y RECL'!C34</f>
        <v>13</v>
      </c>
      <c r="E9" s="177">
        <f>+'E01.001 VAR. QUEJAS Y RECL'!D34</f>
        <v>0.13333333333333333</v>
      </c>
    </row>
    <row r="10" spans="2:5" x14ac:dyDescent="0.2">
      <c r="B10" s="176" t="s">
        <v>117</v>
      </c>
      <c r="C10" s="73">
        <v>10</v>
      </c>
      <c r="D10" s="344">
        <f>+'E01.001 VAR. QUEJAS Y RECL'!C35</f>
        <v>0</v>
      </c>
      <c r="E10" s="177">
        <f>+'E01.001 VAR. QUEJAS Y RECL'!D35</f>
        <v>0</v>
      </c>
    </row>
    <row r="11" spans="2:5" x14ac:dyDescent="0.2">
      <c r="B11" s="176" t="s">
        <v>118</v>
      </c>
      <c r="C11" s="73">
        <v>10</v>
      </c>
      <c r="D11" s="192"/>
      <c r="E11" s="177"/>
    </row>
    <row r="12" spans="2:5" x14ac:dyDescent="0.2">
      <c r="B12" s="176" t="s">
        <v>119</v>
      </c>
      <c r="C12" s="73">
        <v>10</v>
      </c>
      <c r="D12" s="192"/>
      <c r="E12" s="177"/>
    </row>
    <row r="13" spans="2:5" x14ac:dyDescent="0.2">
      <c r="B13" s="176" t="s">
        <v>120</v>
      </c>
      <c r="C13" s="73">
        <v>10</v>
      </c>
      <c r="D13" s="192"/>
      <c r="E13" s="177"/>
    </row>
    <row r="14" spans="2:5" x14ac:dyDescent="0.2">
      <c r="B14" s="176" t="s">
        <v>121</v>
      </c>
      <c r="C14" s="73">
        <v>10</v>
      </c>
      <c r="D14" s="192"/>
      <c r="E14" s="177"/>
    </row>
    <row r="15" spans="2:5" x14ac:dyDescent="0.2">
      <c r="B15" s="176" t="s">
        <v>122</v>
      </c>
      <c r="C15" s="73">
        <v>10</v>
      </c>
      <c r="D15" s="193"/>
      <c r="E15" s="177"/>
    </row>
    <row r="16" spans="2:5" x14ac:dyDescent="0.2">
      <c r="B16" s="176" t="s">
        <v>123</v>
      </c>
      <c r="C16" s="73">
        <v>10</v>
      </c>
      <c r="D16" s="193"/>
      <c r="E16" s="177"/>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5" zoomScaleSheetLayoutView="100" workbookViewId="0">
      <selection activeCell="E36" sqref="E36"/>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1" customWidth="1"/>
    <col min="11" max="13" width="11.42578125" hidden="1" customWidth="1"/>
  </cols>
  <sheetData>
    <row r="1" spans="1:18" x14ac:dyDescent="0.2">
      <c r="B1" s="105"/>
    </row>
    <row r="2" spans="1:18" ht="13.5" thickBot="1" x14ac:dyDescent="0.25">
      <c r="B2" s="105"/>
    </row>
    <row r="3" spans="1:18" ht="15" customHeight="1" x14ac:dyDescent="0.2">
      <c r="A3" s="214"/>
      <c r="B3" s="216" t="s">
        <v>66</v>
      </c>
      <c r="C3" s="216"/>
      <c r="D3" s="216"/>
      <c r="E3" s="218" t="s">
        <v>34</v>
      </c>
      <c r="F3" s="219"/>
      <c r="G3" s="219"/>
      <c r="H3" s="220"/>
      <c r="I3" s="23" t="s">
        <v>35</v>
      </c>
      <c r="J3" s="134" t="s">
        <v>40</v>
      </c>
      <c r="K3" s="8"/>
      <c r="L3" s="8"/>
      <c r="M3" s="8"/>
    </row>
    <row r="4" spans="1:18" ht="15" customHeight="1" x14ac:dyDescent="0.2">
      <c r="A4" s="215"/>
      <c r="B4" s="217"/>
      <c r="C4" s="217"/>
      <c r="D4" s="217"/>
      <c r="E4" s="221"/>
      <c r="F4" s="222"/>
      <c r="G4" s="222"/>
      <c r="H4" s="223"/>
      <c r="I4" s="24" t="s">
        <v>36</v>
      </c>
      <c r="J4" s="135" t="s">
        <v>68</v>
      </c>
      <c r="K4" s="8"/>
      <c r="L4" s="8"/>
      <c r="M4" s="8"/>
    </row>
    <row r="5" spans="1:18" ht="15" customHeight="1" x14ac:dyDescent="0.2">
      <c r="A5" s="215"/>
      <c r="B5" s="217"/>
      <c r="C5" s="217"/>
      <c r="D5" s="217"/>
      <c r="E5" s="221"/>
      <c r="F5" s="222"/>
      <c r="G5" s="222"/>
      <c r="H5" s="223"/>
      <c r="I5" s="24" t="s">
        <v>37</v>
      </c>
      <c r="J5" s="136" t="s">
        <v>67</v>
      </c>
      <c r="K5" s="8"/>
      <c r="L5" s="8"/>
      <c r="M5" s="8"/>
    </row>
    <row r="6" spans="1:18" ht="15" customHeight="1" x14ac:dyDescent="0.2">
      <c r="A6" s="215"/>
      <c r="B6" s="217"/>
      <c r="C6" s="217"/>
      <c r="D6" s="217"/>
      <c r="E6" s="221"/>
      <c r="F6" s="222"/>
      <c r="G6" s="222"/>
      <c r="H6" s="223"/>
      <c r="I6" s="25" t="s">
        <v>38</v>
      </c>
      <c r="J6" s="137">
        <v>42440</v>
      </c>
      <c r="K6" s="8"/>
      <c r="L6" s="8"/>
      <c r="M6" s="8"/>
    </row>
    <row r="7" spans="1:18" ht="24.95" customHeight="1" x14ac:dyDescent="0.2">
      <c r="A7" s="281" t="s">
        <v>13</v>
      </c>
      <c r="B7" s="282"/>
      <c r="C7" s="282"/>
      <c r="D7" s="282"/>
      <c r="E7" s="282"/>
      <c r="F7" s="282"/>
      <c r="G7" s="282"/>
      <c r="H7" s="282"/>
      <c r="I7" s="282"/>
      <c r="J7" s="246"/>
    </row>
    <row r="8" spans="1:18" ht="20.100000000000001" customHeight="1" x14ac:dyDescent="0.2">
      <c r="A8" s="247" t="s">
        <v>0</v>
      </c>
      <c r="B8" s="249" t="s">
        <v>40</v>
      </c>
      <c r="C8" s="250"/>
      <c r="D8" s="251"/>
      <c r="E8" s="255" t="s">
        <v>1</v>
      </c>
      <c r="F8" s="257" t="s">
        <v>41</v>
      </c>
      <c r="G8" s="258"/>
      <c r="H8" s="259"/>
      <c r="I8" s="11" t="s">
        <v>2</v>
      </c>
      <c r="J8" s="12" t="s">
        <v>17</v>
      </c>
    </row>
    <row r="9" spans="1:18" ht="24" customHeight="1" x14ac:dyDescent="0.2">
      <c r="A9" s="248"/>
      <c r="B9" s="252"/>
      <c r="C9" s="253"/>
      <c r="D9" s="254"/>
      <c r="E9" s="256"/>
      <c r="F9" s="260"/>
      <c r="G9" s="261"/>
      <c r="H9" s="262"/>
      <c r="I9" s="13" t="s">
        <v>20</v>
      </c>
      <c r="J9" s="14" t="s">
        <v>18</v>
      </c>
    </row>
    <row r="10" spans="1:18" x14ac:dyDescent="0.2">
      <c r="A10" s="263"/>
      <c r="B10" s="264"/>
      <c r="C10" s="264"/>
      <c r="D10" s="264"/>
      <c r="E10" s="264"/>
      <c r="F10" s="264"/>
      <c r="G10" s="264"/>
      <c r="H10" s="264"/>
      <c r="I10" s="264"/>
      <c r="J10" s="265"/>
    </row>
    <row r="11" spans="1:18" ht="115.5" customHeight="1" x14ac:dyDescent="0.2">
      <c r="A11" s="5" t="s">
        <v>3</v>
      </c>
      <c r="B11" s="229" t="s">
        <v>42</v>
      </c>
      <c r="C11" s="227"/>
      <c r="D11" s="227"/>
      <c r="E11" s="227"/>
      <c r="F11" s="228"/>
      <c r="G11" s="49" t="s">
        <v>4</v>
      </c>
      <c r="H11" s="229" t="s">
        <v>43</v>
      </c>
      <c r="I11" s="227"/>
      <c r="J11" s="230"/>
    </row>
    <row r="12" spans="1:18" ht="106.5" customHeight="1" x14ac:dyDescent="0.2">
      <c r="A12" s="5" t="s">
        <v>5</v>
      </c>
      <c r="B12" s="229" t="s">
        <v>44</v>
      </c>
      <c r="C12" s="227"/>
      <c r="D12" s="227"/>
      <c r="E12" s="227"/>
      <c r="F12" s="228"/>
      <c r="G12" s="49" t="s">
        <v>6</v>
      </c>
      <c r="H12" s="283" t="s">
        <v>45</v>
      </c>
      <c r="I12" s="284"/>
      <c r="J12" s="285"/>
      <c r="O12" s="21"/>
    </row>
    <row r="13" spans="1:18" ht="172.5" customHeight="1" x14ac:dyDescent="0.2">
      <c r="A13" s="5" t="s">
        <v>7</v>
      </c>
      <c r="B13" s="229" t="s">
        <v>46</v>
      </c>
      <c r="C13" s="227"/>
      <c r="D13" s="227"/>
      <c r="E13" s="227"/>
      <c r="F13" s="228"/>
      <c r="G13" s="49" t="s">
        <v>8</v>
      </c>
      <c r="H13" s="229" t="s">
        <v>47</v>
      </c>
      <c r="I13" s="227"/>
      <c r="J13" s="230"/>
    </row>
    <row r="14" spans="1:18" ht="25.5" x14ac:dyDescent="0.2">
      <c r="A14" s="5" t="s">
        <v>9</v>
      </c>
      <c r="B14" s="229" t="s">
        <v>48</v>
      </c>
      <c r="C14" s="227"/>
      <c r="D14" s="227"/>
      <c r="E14" s="227"/>
      <c r="F14" s="228"/>
      <c r="G14" s="49" t="s">
        <v>10</v>
      </c>
      <c r="H14" s="229" t="s">
        <v>49</v>
      </c>
      <c r="I14" s="227"/>
      <c r="J14" s="230"/>
    </row>
    <row r="15" spans="1:18" ht="38.25" customHeight="1" x14ac:dyDescent="0.2">
      <c r="A15" s="5" t="s">
        <v>11</v>
      </c>
      <c r="B15" s="229" t="s">
        <v>80</v>
      </c>
      <c r="C15" s="227"/>
      <c r="D15" s="227"/>
      <c r="E15" s="227"/>
      <c r="F15" s="228"/>
      <c r="G15" s="70" t="s">
        <v>12</v>
      </c>
      <c r="H15" s="234" t="s">
        <v>80</v>
      </c>
      <c r="I15" s="234"/>
      <c r="J15" s="234"/>
      <c r="N15" s="10"/>
      <c r="P15" s="3"/>
      <c r="Q15" s="3"/>
      <c r="R15" s="3"/>
    </row>
    <row r="16" spans="1:18" ht="41.25" customHeight="1" thickBot="1" x14ac:dyDescent="0.25">
      <c r="A16" s="31" t="s">
        <v>29</v>
      </c>
      <c r="B16" s="286">
        <v>0.8</v>
      </c>
      <c r="C16" s="287"/>
      <c r="D16" s="288"/>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35"/>
      <c r="B18" s="236"/>
      <c r="C18" s="236"/>
      <c r="D18" s="236"/>
      <c r="E18" s="236"/>
      <c r="F18" s="236"/>
      <c r="G18" s="236"/>
      <c r="H18" s="236"/>
      <c r="I18" s="236"/>
      <c r="J18" s="237"/>
    </row>
    <row r="19" spans="1:18" ht="15" customHeight="1" x14ac:dyDescent="0.2">
      <c r="A19" s="214"/>
      <c r="B19" s="216" t="s">
        <v>66</v>
      </c>
      <c r="C19" s="216"/>
      <c r="D19" s="216"/>
      <c r="E19" s="218" t="s">
        <v>34</v>
      </c>
      <c r="F19" s="219"/>
      <c r="G19" s="219"/>
      <c r="H19" s="220"/>
      <c r="I19" s="23" t="s">
        <v>35</v>
      </c>
      <c r="J19" s="134" t="s">
        <v>40</v>
      </c>
      <c r="K19" s="8"/>
      <c r="L19" s="8"/>
      <c r="M19" s="8"/>
    </row>
    <row r="20" spans="1:18" ht="15" customHeight="1" x14ac:dyDescent="0.2">
      <c r="A20" s="215"/>
      <c r="B20" s="217"/>
      <c r="C20" s="217"/>
      <c r="D20" s="217"/>
      <c r="E20" s="221"/>
      <c r="F20" s="222"/>
      <c r="G20" s="222"/>
      <c r="H20" s="223"/>
      <c r="I20" s="24" t="s">
        <v>36</v>
      </c>
      <c r="J20" s="135" t="s">
        <v>71</v>
      </c>
      <c r="K20" s="8"/>
      <c r="L20" s="8"/>
      <c r="M20" s="8"/>
    </row>
    <row r="21" spans="1:18" ht="15" customHeight="1" x14ac:dyDescent="0.2">
      <c r="A21" s="215"/>
      <c r="B21" s="217"/>
      <c r="C21" s="217"/>
      <c r="D21" s="217"/>
      <c r="E21" s="221"/>
      <c r="F21" s="222"/>
      <c r="G21" s="222"/>
      <c r="H21" s="223"/>
      <c r="I21" s="24" t="s">
        <v>37</v>
      </c>
      <c r="J21" s="136" t="s">
        <v>67</v>
      </c>
      <c r="K21" s="8"/>
      <c r="L21" s="8"/>
      <c r="M21" s="8"/>
    </row>
    <row r="22" spans="1:18" ht="15" customHeight="1" thickBot="1" x14ac:dyDescent="0.25">
      <c r="A22" s="215"/>
      <c r="B22" s="217"/>
      <c r="C22" s="217"/>
      <c r="D22" s="217"/>
      <c r="E22" s="221"/>
      <c r="F22" s="222"/>
      <c r="G22" s="222"/>
      <c r="H22" s="223"/>
      <c r="I22" s="25" t="s">
        <v>38</v>
      </c>
      <c r="J22" s="137">
        <v>41229</v>
      </c>
      <c r="K22" s="8"/>
      <c r="L22" s="8"/>
      <c r="M22" s="8"/>
    </row>
    <row r="23" spans="1:18" ht="24.95" customHeight="1" x14ac:dyDescent="0.2">
      <c r="A23" s="277" t="s">
        <v>64</v>
      </c>
      <c r="B23" s="278"/>
      <c r="C23" s="278"/>
      <c r="D23" s="278"/>
      <c r="E23" s="278"/>
      <c r="F23" s="278"/>
      <c r="G23" s="278"/>
      <c r="H23" s="278"/>
      <c r="I23" s="278"/>
      <c r="J23" s="279"/>
      <c r="K23" s="3"/>
      <c r="L23" s="9"/>
    </row>
    <row r="24" spans="1:18" ht="34.5" customHeight="1" x14ac:dyDescent="0.2">
      <c r="A24" s="45" t="s">
        <v>15</v>
      </c>
      <c r="B24" s="16" t="s">
        <v>14</v>
      </c>
      <c r="C24" s="16" t="s">
        <v>21</v>
      </c>
      <c r="D24" s="46" t="s">
        <v>23</v>
      </c>
      <c r="E24" s="141" t="s">
        <v>24</v>
      </c>
      <c r="F24" s="256" t="s">
        <v>25</v>
      </c>
      <c r="G24" s="280"/>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75" t="s">
        <v>92</v>
      </c>
      <c r="G25" s="276"/>
      <c r="H25" s="47" t="s">
        <v>52</v>
      </c>
      <c r="I25" s="18">
        <v>41670</v>
      </c>
      <c r="J25" s="138" t="s">
        <v>22</v>
      </c>
    </row>
    <row r="26" spans="1:18" ht="76.5" hidden="1" customHeight="1" x14ac:dyDescent="0.2">
      <c r="A26" s="18">
        <v>41698</v>
      </c>
      <c r="B26" s="96">
        <f>+F16</f>
        <v>100</v>
      </c>
      <c r="C26" s="22">
        <f>97.43/100</f>
        <v>0.97430000000000005</v>
      </c>
      <c r="D26" s="6">
        <f>+(C26/B26)*100</f>
        <v>0.97429999999999994</v>
      </c>
      <c r="E26" s="48" t="s">
        <v>94</v>
      </c>
      <c r="F26" s="275" t="s">
        <v>92</v>
      </c>
      <c r="G26" s="276"/>
      <c r="H26" s="47" t="s">
        <v>52</v>
      </c>
      <c r="I26" s="18">
        <v>41698</v>
      </c>
      <c r="J26" s="138" t="s">
        <v>22</v>
      </c>
    </row>
    <row r="27" spans="1:18" ht="91.5" hidden="1" customHeight="1" x14ac:dyDescent="0.2">
      <c r="A27" s="18">
        <v>41728</v>
      </c>
      <c r="B27" s="96">
        <f>+F16</f>
        <v>100</v>
      </c>
      <c r="C27" s="22">
        <f>93.28/100</f>
        <v>0.93279999999999996</v>
      </c>
      <c r="D27" s="6">
        <f>+(C27/B27)*100</f>
        <v>0.93279999999999996</v>
      </c>
      <c r="E27" s="48" t="s">
        <v>95</v>
      </c>
      <c r="F27" s="275" t="s">
        <v>92</v>
      </c>
      <c r="G27" s="276"/>
      <c r="H27" s="47" t="s">
        <v>52</v>
      </c>
      <c r="I27" s="18">
        <v>41728</v>
      </c>
      <c r="J27" s="138" t="s">
        <v>22</v>
      </c>
    </row>
    <row r="28" spans="1:18" ht="129" hidden="1" customHeight="1" x14ac:dyDescent="0.2">
      <c r="A28" s="65" t="s">
        <v>88</v>
      </c>
      <c r="B28" s="96">
        <f>+F16</f>
        <v>100</v>
      </c>
      <c r="C28" s="22">
        <f>97.29/100</f>
        <v>0.9729000000000001</v>
      </c>
      <c r="D28" s="6">
        <f>+(C28/B28)*100</f>
        <v>0.9729000000000001</v>
      </c>
      <c r="E28" s="48" t="s">
        <v>96</v>
      </c>
      <c r="F28" s="275" t="s">
        <v>92</v>
      </c>
      <c r="G28" s="276"/>
      <c r="H28" s="47" t="s">
        <v>52</v>
      </c>
      <c r="I28" s="65" t="s">
        <v>88</v>
      </c>
      <c r="J28" s="138" t="s">
        <v>22</v>
      </c>
    </row>
    <row r="29" spans="1:18" ht="78" hidden="1" customHeight="1" x14ac:dyDescent="0.2">
      <c r="A29" s="18">
        <v>41790</v>
      </c>
      <c r="B29" s="96">
        <f>+B28</f>
        <v>100</v>
      </c>
      <c r="C29" s="22">
        <f>93.27/100</f>
        <v>0.93269999999999997</v>
      </c>
      <c r="D29" s="6">
        <f>+(C29/B30)*100</f>
        <v>0.93269999999999997</v>
      </c>
      <c r="E29" s="48" t="s">
        <v>97</v>
      </c>
      <c r="F29" s="275" t="s">
        <v>92</v>
      </c>
      <c r="G29" s="276"/>
      <c r="H29" s="47" t="s">
        <v>52</v>
      </c>
      <c r="I29" s="18">
        <v>41790</v>
      </c>
      <c r="J29" s="138" t="s">
        <v>22</v>
      </c>
    </row>
    <row r="30" spans="1:18" ht="78" hidden="1" customHeight="1" x14ac:dyDescent="0.2">
      <c r="A30" s="18">
        <v>41820</v>
      </c>
      <c r="B30" s="96">
        <f>+B25</f>
        <v>100</v>
      </c>
      <c r="C30" s="22">
        <f>95.91/100</f>
        <v>0.95909999999999995</v>
      </c>
      <c r="D30" s="6">
        <f>+(C30/B30)*100</f>
        <v>0.95909999999999984</v>
      </c>
      <c r="E30" s="48" t="s">
        <v>93</v>
      </c>
      <c r="F30" s="275" t="s">
        <v>92</v>
      </c>
      <c r="G30" s="276"/>
      <c r="H30" s="69" t="s">
        <v>52</v>
      </c>
      <c r="I30" s="18">
        <v>41820</v>
      </c>
      <c r="J30" s="138" t="s">
        <v>22</v>
      </c>
    </row>
    <row r="31" spans="1:18" ht="76.5" hidden="1" x14ac:dyDescent="0.2">
      <c r="A31" s="18">
        <v>41851</v>
      </c>
      <c r="B31" s="96">
        <f>+B30</f>
        <v>100</v>
      </c>
      <c r="C31" s="22">
        <f>88.85/100</f>
        <v>0.88849999999999996</v>
      </c>
      <c r="D31" s="6">
        <f>+(C31/B31)*100</f>
        <v>0.88849999999999985</v>
      </c>
      <c r="E31" s="48" t="s">
        <v>97</v>
      </c>
      <c r="F31" s="275" t="s">
        <v>92</v>
      </c>
      <c r="G31" s="276"/>
      <c r="H31" s="69" t="s">
        <v>52</v>
      </c>
      <c r="I31" s="18">
        <v>41851</v>
      </c>
      <c r="J31" s="138" t="s">
        <v>22</v>
      </c>
    </row>
    <row r="32" spans="1:18" ht="199.5" customHeight="1" x14ac:dyDescent="0.2">
      <c r="A32" s="121">
        <v>43861</v>
      </c>
      <c r="B32" s="97">
        <v>100</v>
      </c>
      <c r="C32" s="79">
        <v>0.98399999999999999</v>
      </c>
      <c r="D32" s="72">
        <f t="shared" ref="D32:D38" si="0">+C32*100%</f>
        <v>0.98399999999999999</v>
      </c>
      <c r="E32" s="140" t="s">
        <v>137</v>
      </c>
      <c r="F32" s="275" t="s">
        <v>107</v>
      </c>
      <c r="G32" s="276"/>
      <c r="H32" s="71" t="s">
        <v>52</v>
      </c>
      <c r="I32" s="121">
        <v>43861</v>
      </c>
      <c r="J32" s="138" t="s">
        <v>22</v>
      </c>
    </row>
    <row r="33" spans="1:19" ht="147" customHeight="1" x14ac:dyDescent="0.2">
      <c r="A33" s="121">
        <v>43889</v>
      </c>
      <c r="B33" s="97">
        <v>100</v>
      </c>
      <c r="C33" s="79">
        <v>0.96750000000000003</v>
      </c>
      <c r="D33" s="72">
        <f t="shared" si="0"/>
        <v>0.96750000000000003</v>
      </c>
      <c r="E33" s="189" t="s">
        <v>144</v>
      </c>
      <c r="F33" s="275" t="s">
        <v>107</v>
      </c>
      <c r="G33" s="276"/>
      <c r="H33" s="71" t="s">
        <v>52</v>
      </c>
      <c r="I33" s="121">
        <v>43889</v>
      </c>
      <c r="J33" s="138" t="s">
        <v>22</v>
      </c>
    </row>
    <row r="34" spans="1:19" ht="121.5" customHeight="1" x14ac:dyDescent="0.2">
      <c r="A34" s="121">
        <v>43921</v>
      </c>
      <c r="B34" s="97">
        <v>100</v>
      </c>
      <c r="C34" s="119">
        <v>0.97529999999999994</v>
      </c>
      <c r="D34" s="72">
        <f t="shared" si="0"/>
        <v>0.97529999999999994</v>
      </c>
      <c r="E34" s="149" t="s">
        <v>151</v>
      </c>
      <c r="F34" s="275" t="s">
        <v>107</v>
      </c>
      <c r="G34" s="276"/>
      <c r="H34" s="71" t="s">
        <v>52</v>
      </c>
      <c r="I34" s="121">
        <v>43921</v>
      </c>
      <c r="J34" s="138" t="s">
        <v>22</v>
      </c>
    </row>
    <row r="35" spans="1:19" ht="118.5" customHeight="1" x14ac:dyDescent="0.2">
      <c r="A35" s="121">
        <v>43951</v>
      </c>
      <c r="B35" s="97">
        <v>100</v>
      </c>
      <c r="C35" s="79">
        <v>0.97650000000000003</v>
      </c>
      <c r="D35" s="72">
        <f t="shared" si="0"/>
        <v>0.97650000000000003</v>
      </c>
      <c r="E35" s="149" t="s">
        <v>137</v>
      </c>
      <c r="F35" s="275" t="s">
        <v>107</v>
      </c>
      <c r="G35" s="276"/>
      <c r="H35" s="71" t="s">
        <v>52</v>
      </c>
      <c r="I35" s="121">
        <v>43951</v>
      </c>
      <c r="J35" s="138" t="s">
        <v>22</v>
      </c>
    </row>
    <row r="36" spans="1:19" ht="120" customHeight="1" x14ac:dyDescent="0.2">
      <c r="A36" s="121">
        <v>43982</v>
      </c>
      <c r="B36" s="97">
        <v>100</v>
      </c>
      <c r="C36" s="79">
        <v>0.96899999999999997</v>
      </c>
      <c r="D36" s="72">
        <f t="shared" si="0"/>
        <v>0.96899999999999997</v>
      </c>
      <c r="E36" s="149" t="s">
        <v>152</v>
      </c>
      <c r="F36" s="275" t="s">
        <v>107</v>
      </c>
      <c r="G36" s="276"/>
      <c r="H36" s="120" t="s">
        <v>52</v>
      </c>
      <c r="I36" s="121">
        <v>43982</v>
      </c>
      <c r="J36" s="139" t="s">
        <v>22</v>
      </c>
    </row>
    <row r="37" spans="1:19" ht="114.75" hidden="1" customHeight="1" x14ac:dyDescent="0.2">
      <c r="A37" s="121">
        <v>44012</v>
      </c>
      <c r="B37" s="97">
        <v>100</v>
      </c>
      <c r="C37" s="116"/>
      <c r="D37" s="72"/>
      <c r="E37" s="149" t="s">
        <v>137</v>
      </c>
      <c r="F37" s="275"/>
      <c r="G37" s="276"/>
      <c r="H37" s="71"/>
      <c r="I37" s="121">
        <v>44012</v>
      </c>
      <c r="J37" s="138"/>
    </row>
    <row r="38" spans="1:19" ht="143.25" customHeight="1" x14ac:dyDescent="0.2">
      <c r="A38" s="121" t="s">
        <v>138</v>
      </c>
      <c r="B38" s="97">
        <v>100</v>
      </c>
      <c r="C38" s="116"/>
      <c r="D38" s="345"/>
      <c r="E38" s="346"/>
      <c r="F38" s="347"/>
      <c r="G38" s="348"/>
      <c r="H38" s="349"/>
      <c r="I38" s="121">
        <v>44012</v>
      </c>
      <c r="J38" s="139" t="s">
        <v>22</v>
      </c>
    </row>
    <row r="39" spans="1:19" ht="112.5" customHeight="1" x14ac:dyDescent="0.2">
      <c r="A39" s="121">
        <v>44043</v>
      </c>
      <c r="B39" s="97">
        <v>100</v>
      </c>
      <c r="C39" s="117"/>
      <c r="D39" s="345"/>
      <c r="E39" s="346"/>
      <c r="F39" s="350"/>
      <c r="G39" s="351"/>
      <c r="H39" s="349"/>
      <c r="I39" s="121">
        <v>44043</v>
      </c>
      <c r="J39" s="139" t="s">
        <v>22</v>
      </c>
    </row>
    <row r="40" spans="1:19" ht="102" customHeight="1" x14ac:dyDescent="0.2">
      <c r="A40" s="121">
        <v>44073</v>
      </c>
      <c r="B40" s="97">
        <v>100</v>
      </c>
      <c r="C40" s="117"/>
      <c r="D40" s="345"/>
      <c r="E40" s="346"/>
      <c r="F40" s="350"/>
      <c r="G40" s="351"/>
      <c r="H40" s="349"/>
      <c r="I40" s="121">
        <v>44074</v>
      </c>
      <c r="J40" s="139" t="s">
        <v>22</v>
      </c>
    </row>
    <row r="41" spans="1:19" ht="136.5" customHeight="1" x14ac:dyDescent="0.2">
      <c r="A41" s="121" t="s">
        <v>139</v>
      </c>
      <c r="B41" s="97">
        <v>100</v>
      </c>
      <c r="C41" s="117"/>
      <c r="D41" s="345"/>
      <c r="E41" s="352"/>
      <c r="F41" s="350"/>
      <c r="G41" s="351"/>
      <c r="H41" s="349"/>
      <c r="I41" s="121">
        <v>44104</v>
      </c>
      <c r="J41" s="139" t="s">
        <v>22</v>
      </c>
      <c r="Q41" s="101"/>
    </row>
    <row r="42" spans="1:19" ht="109.5" customHeight="1" x14ac:dyDescent="0.2">
      <c r="A42" s="102">
        <v>44134</v>
      </c>
      <c r="B42" s="97">
        <v>100</v>
      </c>
      <c r="C42" s="117"/>
      <c r="D42" s="345"/>
      <c r="E42" s="346"/>
      <c r="F42" s="350"/>
      <c r="G42" s="351"/>
      <c r="H42" s="349"/>
      <c r="I42" s="102" t="s">
        <v>142</v>
      </c>
      <c r="J42" s="139" t="s">
        <v>22</v>
      </c>
    </row>
    <row r="43" spans="1:19" ht="111" customHeight="1" thickBot="1" x14ac:dyDescent="0.25">
      <c r="A43" s="103" t="s">
        <v>140</v>
      </c>
      <c r="B43" s="97">
        <v>100</v>
      </c>
      <c r="C43" s="116"/>
      <c r="D43" s="345"/>
      <c r="E43" s="346"/>
      <c r="F43" s="350"/>
      <c r="G43" s="351"/>
      <c r="H43" s="349"/>
      <c r="I43" s="102" t="s">
        <v>143</v>
      </c>
      <c r="J43" s="139" t="s">
        <v>22</v>
      </c>
    </row>
    <row r="44" spans="1:19" ht="13.5" thickBot="1" x14ac:dyDescent="0.25">
      <c r="A44" s="103">
        <v>44196</v>
      </c>
      <c r="B44" s="97">
        <v>100</v>
      </c>
      <c r="C44" s="116"/>
      <c r="D44" s="345"/>
      <c r="E44" s="346"/>
      <c r="F44" s="350"/>
      <c r="G44" s="351"/>
      <c r="H44" s="349"/>
      <c r="I44" s="103">
        <v>44561</v>
      </c>
      <c r="J44" s="139" t="s">
        <v>22</v>
      </c>
      <c r="S44" s="20"/>
    </row>
    <row r="45" spans="1:19" x14ac:dyDescent="0.2">
      <c r="S45" s="20"/>
    </row>
    <row r="46" spans="1:19" x14ac:dyDescent="0.2">
      <c r="S46" s="20"/>
    </row>
    <row r="81" spans="1:9" x14ac:dyDescent="0.2">
      <c r="A81" s="292"/>
      <c r="B81" s="292"/>
      <c r="C81" s="77"/>
      <c r="D81" s="78"/>
      <c r="E81" s="292"/>
      <c r="F81" s="292"/>
      <c r="G81" s="76"/>
      <c r="H81" s="76"/>
      <c r="I81" s="76"/>
    </row>
    <row r="82" spans="1:9" x14ac:dyDescent="0.2">
      <c r="C82" s="74"/>
      <c r="D82" s="74"/>
      <c r="F82" s="119"/>
      <c r="I82" s="74"/>
    </row>
    <row r="83" spans="1:9" x14ac:dyDescent="0.2">
      <c r="A83" s="290"/>
      <c r="B83" s="290"/>
      <c r="C83" s="74"/>
      <c r="D83" s="74"/>
      <c r="E83" s="291"/>
      <c r="F83" s="291"/>
      <c r="G83" s="26"/>
      <c r="I83" s="74"/>
    </row>
    <row r="84" spans="1:9" x14ac:dyDescent="0.2">
      <c r="A84" s="290"/>
      <c r="B84" s="290"/>
      <c r="C84" s="74"/>
      <c r="D84" s="74"/>
      <c r="E84" s="289"/>
      <c r="F84" s="291"/>
      <c r="G84" s="26"/>
      <c r="H84" s="26"/>
      <c r="I84" s="75"/>
    </row>
    <row r="85" spans="1:9" x14ac:dyDescent="0.2">
      <c r="A85" s="26"/>
      <c r="C85" s="74"/>
      <c r="D85" s="74"/>
      <c r="E85" s="289"/>
      <c r="F85" s="291"/>
      <c r="G85" s="26"/>
      <c r="H85" s="26"/>
      <c r="I85" s="74"/>
    </row>
    <row r="86" spans="1:9" x14ac:dyDescent="0.2">
      <c r="C86" s="74"/>
      <c r="D86" s="74"/>
      <c r="E86" s="289"/>
      <c r="F86" s="289"/>
      <c r="G86" s="26"/>
      <c r="H86" s="26"/>
      <c r="I86" s="74"/>
    </row>
    <row r="87" spans="1:9" x14ac:dyDescent="0.2">
      <c r="A87" s="290"/>
      <c r="B87" s="290"/>
      <c r="C87" s="74"/>
      <c r="D87" s="74"/>
      <c r="E87" s="289"/>
      <c r="F87" s="289"/>
      <c r="G87" s="26"/>
      <c r="H87" s="26"/>
      <c r="I87" s="74"/>
    </row>
    <row r="88" spans="1:9" x14ac:dyDescent="0.2">
      <c r="C88" s="74"/>
      <c r="D88" s="74"/>
      <c r="E88" s="289"/>
      <c r="F88" s="289"/>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D12" sqref="D12"/>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7" t="s">
        <v>19</v>
      </c>
      <c r="C4" s="168" t="s">
        <v>89</v>
      </c>
      <c r="D4" s="169" t="s">
        <v>90</v>
      </c>
      <c r="E4" s="170" t="s">
        <v>91</v>
      </c>
    </row>
    <row r="5" spans="2:8" x14ac:dyDescent="0.2">
      <c r="B5" s="190" t="s">
        <v>15</v>
      </c>
      <c r="C5" s="16" t="s">
        <v>14</v>
      </c>
      <c r="D5" s="16" t="s">
        <v>21</v>
      </c>
      <c r="E5" s="171" t="s">
        <v>23</v>
      </c>
    </row>
    <row r="6" spans="2:8" x14ac:dyDescent="0.2">
      <c r="B6" s="176" t="s">
        <v>112</v>
      </c>
      <c r="C6" s="97">
        <v>100</v>
      </c>
      <c r="D6" s="132">
        <f>+'E01.002 EFECT RTA'!C32</f>
        <v>0.98399999999999999</v>
      </c>
      <c r="E6" s="172">
        <f>+'E01.002 EFECT RTA'!D32</f>
        <v>0.98399999999999999</v>
      </c>
      <c r="G6" s="114"/>
    </row>
    <row r="7" spans="2:8" x14ac:dyDescent="0.2">
      <c r="B7" s="176" t="s">
        <v>113</v>
      </c>
      <c r="C7" s="97">
        <v>100</v>
      </c>
      <c r="D7" s="132">
        <f>+'E01.002 EFECT RTA'!C33</f>
        <v>0.96750000000000003</v>
      </c>
      <c r="E7" s="172">
        <f>+'E01.002 EFECT RTA'!D33</f>
        <v>0.96750000000000003</v>
      </c>
    </row>
    <row r="8" spans="2:8" x14ac:dyDescent="0.2">
      <c r="B8" s="176" t="s">
        <v>114</v>
      </c>
      <c r="C8" s="97">
        <v>100</v>
      </c>
      <c r="D8" s="132">
        <f>+'E01.002 EFECT RTA'!C34</f>
        <v>0.97529999999999994</v>
      </c>
      <c r="E8" s="172">
        <f>+'E01.002 EFECT RTA'!D34</f>
        <v>0.97529999999999994</v>
      </c>
    </row>
    <row r="9" spans="2:8" x14ac:dyDescent="0.2">
      <c r="B9" s="176" t="s">
        <v>115</v>
      </c>
      <c r="C9" s="97">
        <v>100</v>
      </c>
      <c r="D9" s="132">
        <f>+'E01.002 EFECT RTA'!C35</f>
        <v>0.97650000000000003</v>
      </c>
      <c r="E9" s="172">
        <f>+'E01.002 EFECT RTA'!D35</f>
        <v>0.97650000000000003</v>
      </c>
      <c r="G9" s="115"/>
      <c r="H9" s="112"/>
    </row>
    <row r="10" spans="2:8" x14ac:dyDescent="0.2">
      <c r="B10" s="176" t="s">
        <v>116</v>
      </c>
      <c r="C10" s="97">
        <v>100</v>
      </c>
      <c r="D10" s="132">
        <f>+'E01.002 EFECT RTA'!C36</f>
        <v>0.96899999999999997</v>
      </c>
      <c r="E10" s="172">
        <f>+'E01.002 EFECT RTA'!D36</f>
        <v>0.96899999999999997</v>
      </c>
    </row>
    <row r="11" spans="2:8" x14ac:dyDescent="0.2">
      <c r="B11" s="176" t="s">
        <v>117</v>
      </c>
      <c r="C11" s="97">
        <v>100</v>
      </c>
      <c r="D11" s="132">
        <f>+'E01.002 EFECT RTA'!C37</f>
        <v>0</v>
      </c>
      <c r="E11" s="172">
        <f>+'E01.002 EFECT RTA'!D37</f>
        <v>0</v>
      </c>
    </row>
    <row r="12" spans="2:8" x14ac:dyDescent="0.2">
      <c r="B12" s="176" t="s">
        <v>118</v>
      </c>
      <c r="C12" s="97">
        <v>100</v>
      </c>
      <c r="D12" s="132"/>
      <c r="E12" s="194"/>
    </row>
    <row r="13" spans="2:8" x14ac:dyDescent="0.2">
      <c r="B13" s="176" t="s">
        <v>119</v>
      </c>
      <c r="C13" s="97">
        <v>100</v>
      </c>
      <c r="D13" s="132"/>
      <c r="E13" s="194"/>
    </row>
    <row r="14" spans="2:8" x14ac:dyDescent="0.2">
      <c r="B14" s="176" t="s">
        <v>120</v>
      </c>
      <c r="C14" s="97">
        <v>100</v>
      </c>
      <c r="D14" s="132"/>
      <c r="E14" s="194"/>
    </row>
    <row r="15" spans="2:8" x14ac:dyDescent="0.2">
      <c r="B15" s="176" t="s">
        <v>121</v>
      </c>
      <c r="C15" s="97">
        <v>100</v>
      </c>
      <c r="D15" s="132"/>
      <c r="E15" s="194"/>
    </row>
    <row r="16" spans="2:8" x14ac:dyDescent="0.2">
      <c r="B16" s="176" t="s">
        <v>122</v>
      </c>
      <c r="C16" s="97">
        <v>100</v>
      </c>
      <c r="D16" s="117"/>
      <c r="E16" s="194"/>
    </row>
    <row r="17" spans="2:5" ht="13.5" thickBot="1" x14ac:dyDescent="0.25">
      <c r="B17" s="176" t="s">
        <v>123</v>
      </c>
      <c r="C17" s="173">
        <v>100</v>
      </c>
      <c r="D17" s="180"/>
      <c r="E17" s="195"/>
    </row>
    <row r="18" spans="2:5" x14ac:dyDescent="0.2">
      <c r="E18" s="114"/>
    </row>
    <row r="19" spans="2:5" x14ac:dyDescent="0.2">
      <c r="D19" s="166"/>
      <c r="E19" s="114"/>
    </row>
    <row r="20" spans="2:5" x14ac:dyDescent="0.2">
      <c r="C20" s="3"/>
      <c r="D20" s="161"/>
    </row>
    <row r="21" spans="2:5" x14ac:dyDescent="0.2">
      <c r="C21" s="3"/>
      <c r="D21" s="161"/>
    </row>
    <row r="22" spans="2:5" x14ac:dyDescent="0.2">
      <c r="C22" s="3"/>
      <c r="D22" s="162"/>
    </row>
    <row r="23" spans="2:5" x14ac:dyDescent="0.2">
      <c r="C23" s="3"/>
      <c r="D23" s="161"/>
    </row>
    <row r="24" spans="2:5" x14ac:dyDescent="0.2">
      <c r="C24" s="3"/>
      <c r="D24" s="161"/>
    </row>
    <row r="25" spans="2:5" x14ac:dyDescent="0.2">
      <c r="C25" s="3"/>
      <c r="D25" s="163"/>
    </row>
    <row r="26" spans="2:5" x14ac:dyDescent="0.2">
      <c r="C26" s="3"/>
      <c r="D26" s="163"/>
    </row>
    <row r="27" spans="2:5" x14ac:dyDescent="0.2">
      <c r="C27" s="3"/>
      <c r="D27" s="164"/>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10" sqref="D10:E10"/>
    </sheetView>
  </sheetViews>
  <sheetFormatPr baseColWidth="10" defaultRowHeight="12.75" x14ac:dyDescent="0.2"/>
  <cols>
    <col min="3" max="3" width="11.85546875" customWidth="1"/>
    <col min="16" max="16" width="11.42578125" style="128"/>
    <col min="17" max="17" width="6.5703125" style="128" customWidth="1"/>
    <col min="18" max="18" width="11.42578125" style="127"/>
    <col min="19" max="19" width="15.85546875" style="127" customWidth="1"/>
    <col min="20" max="20" width="54.5703125" style="129" customWidth="1"/>
    <col min="21" max="21" width="5.28515625" style="128" customWidth="1"/>
  </cols>
  <sheetData>
    <row r="2" spans="2:30" ht="13.5" thickBot="1" x14ac:dyDescent="0.25"/>
    <row r="3" spans="2:30" ht="26.25" customHeight="1" thickBot="1" x14ac:dyDescent="0.25">
      <c r="B3" s="311" t="s">
        <v>124</v>
      </c>
      <c r="C3" s="312"/>
      <c r="D3" s="312"/>
      <c r="E3" s="313"/>
      <c r="O3" s="104"/>
      <c r="P3" s="306"/>
      <c r="Q3" s="306"/>
      <c r="R3" s="306"/>
      <c r="S3" s="306"/>
      <c r="T3" s="306"/>
      <c r="U3" s="306"/>
      <c r="V3" s="104"/>
      <c r="W3" s="104"/>
      <c r="X3" s="104"/>
      <c r="Y3" s="104"/>
      <c r="Z3" s="104"/>
      <c r="AA3" s="104"/>
      <c r="AB3" s="104"/>
      <c r="AC3" s="104"/>
      <c r="AD3" s="104"/>
    </row>
    <row r="4" spans="2:30" x14ac:dyDescent="0.2">
      <c r="B4" s="314" t="s">
        <v>108</v>
      </c>
      <c r="C4" s="315"/>
      <c r="D4" s="315" t="s">
        <v>125</v>
      </c>
      <c r="E4" s="316"/>
      <c r="O4" s="104"/>
      <c r="P4" s="306"/>
      <c r="Q4" s="306"/>
      <c r="R4" s="155"/>
      <c r="S4" s="156"/>
      <c r="T4" s="307"/>
      <c r="U4" s="307"/>
      <c r="V4" s="104"/>
      <c r="W4" s="104"/>
      <c r="X4" s="104"/>
      <c r="Y4" s="104"/>
      <c r="Z4" s="104"/>
      <c r="AA4" s="104"/>
      <c r="AB4" s="104"/>
      <c r="AC4" s="104"/>
      <c r="AD4" s="104"/>
    </row>
    <row r="5" spans="2:30" ht="62.25" customHeight="1" x14ac:dyDescent="0.2">
      <c r="B5" s="303" t="s">
        <v>126</v>
      </c>
      <c r="C5" s="304"/>
      <c r="D5" s="301">
        <v>13</v>
      </c>
      <c r="E5" s="302"/>
      <c r="O5" s="104"/>
      <c r="P5" s="305"/>
      <c r="Q5" s="305"/>
      <c r="R5" s="157"/>
      <c r="S5" s="150"/>
      <c r="T5" s="158"/>
      <c r="U5" s="159"/>
      <c r="V5" s="104"/>
      <c r="W5" s="104"/>
      <c r="X5" s="104"/>
      <c r="Y5" s="104"/>
      <c r="Z5" s="104"/>
      <c r="AA5" s="104"/>
      <c r="AB5" s="104"/>
      <c r="AC5" s="104"/>
      <c r="AD5" s="104"/>
    </row>
    <row r="6" spans="2:30" ht="14.25" x14ac:dyDescent="0.2">
      <c r="B6" s="303" t="s">
        <v>127</v>
      </c>
      <c r="C6" s="304"/>
      <c r="D6" s="301">
        <v>24</v>
      </c>
      <c r="E6" s="302"/>
      <c r="O6" s="104"/>
      <c r="P6" s="305"/>
      <c r="Q6" s="305"/>
      <c r="R6" s="157"/>
      <c r="S6" s="150"/>
      <c r="T6" s="158"/>
      <c r="U6" s="159"/>
      <c r="V6" s="104"/>
      <c r="W6" s="104"/>
      <c r="X6" s="104"/>
      <c r="Y6" s="104"/>
      <c r="Z6" s="104"/>
      <c r="AA6" s="104"/>
      <c r="AB6" s="104"/>
      <c r="AC6" s="104"/>
      <c r="AD6" s="104"/>
    </row>
    <row r="7" spans="2:30" ht="14.25" x14ac:dyDescent="0.2">
      <c r="B7" s="303" t="s">
        <v>128</v>
      </c>
      <c r="C7" s="304"/>
      <c r="D7" s="301">
        <v>27</v>
      </c>
      <c r="E7" s="302"/>
      <c r="O7" s="104"/>
      <c r="P7" s="305"/>
      <c r="Q7" s="305"/>
      <c r="R7" s="157"/>
      <c r="S7" s="150"/>
      <c r="T7" s="158"/>
      <c r="U7" s="159"/>
      <c r="V7" s="104"/>
      <c r="W7" s="104"/>
      <c r="X7" s="104"/>
      <c r="Y7" s="104"/>
      <c r="Z7" s="104"/>
      <c r="AA7" s="104"/>
      <c r="AB7" s="104"/>
      <c r="AC7" s="104"/>
      <c r="AD7" s="104"/>
    </row>
    <row r="8" spans="2:30" ht="14.25" x14ac:dyDescent="0.2">
      <c r="B8" s="303" t="s">
        <v>129</v>
      </c>
      <c r="C8" s="304"/>
      <c r="D8" s="301">
        <v>23</v>
      </c>
      <c r="E8" s="302"/>
      <c r="O8" s="104"/>
      <c r="P8" s="305"/>
      <c r="Q8" s="305"/>
      <c r="R8" s="157"/>
      <c r="S8" s="150"/>
      <c r="T8" s="158"/>
      <c r="U8" s="159"/>
      <c r="V8" s="104"/>
      <c r="W8" s="104"/>
      <c r="X8" s="104"/>
      <c r="Y8" s="104"/>
      <c r="Z8" s="104"/>
      <c r="AA8" s="104"/>
      <c r="AB8" s="104"/>
      <c r="AC8" s="104"/>
      <c r="AD8" s="104"/>
    </row>
    <row r="9" spans="2:30" ht="37.5" customHeight="1" x14ac:dyDescent="0.2">
      <c r="B9" s="303" t="s">
        <v>130</v>
      </c>
      <c r="C9" s="304"/>
      <c r="D9" s="301">
        <v>31</v>
      </c>
      <c r="E9" s="302"/>
      <c r="O9" s="104"/>
      <c r="P9" s="305"/>
      <c r="Q9" s="305"/>
      <c r="R9" s="157"/>
      <c r="S9" s="150"/>
      <c r="T9" s="308"/>
      <c r="U9" s="309"/>
      <c r="V9" s="104"/>
      <c r="W9" s="104"/>
      <c r="X9" s="104"/>
      <c r="Y9" s="104"/>
      <c r="Z9" s="104"/>
      <c r="AA9" s="104"/>
      <c r="AB9" s="104"/>
      <c r="AC9" s="104"/>
      <c r="AD9" s="104"/>
    </row>
    <row r="10" spans="2:30" ht="14.25" x14ac:dyDescent="0.2">
      <c r="B10" s="293" t="s">
        <v>131</v>
      </c>
      <c r="C10" s="294"/>
      <c r="D10" s="301"/>
      <c r="E10" s="302"/>
      <c r="O10" s="104"/>
      <c r="P10" s="305"/>
      <c r="Q10" s="305"/>
      <c r="R10" s="157"/>
      <c r="S10" s="150"/>
      <c r="T10" s="308"/>
      <c r="U10" s="309"/>
      <c r="V10" s="104"/>
      <c r="W10" s="104"/>
      <c r="X10" s="104"/>
      <c r="Y10" s="104"/>
      <c r="Z10" s="104"/>
      <c r="AA10" s="104"/>
      <c r="AB10" s="104"/>
      <c r="AC10" s="104"/>
      <c r="AD10" s="104"/>
    </row>
    <row r="11" spans="2:30" ht="36" customHeight="1" x14ac:dyDescent="0.2">
      <c r="B11" s="293" t="s">
        <v>109</v>
      </c>
      <c r="C11" s="294"/>
      <c r="D11" s="301"/>
      <c r="E11" s="302"/>
      <c r="O11" s="104"/>
      <c r="P11" s="305"/>
      <c r="Q11" s="305"/>
      <c r="R11" s="157"/>
      <c r="S11" s="150"/>
      <c r="T11" s="308"/>
      <c r="U11" s="309"/>
      <c r="V11" s="104"/>
      <c r="W11" s="104"/>
      <c r="X11" s="104"/>
      <c r="Y11" s="104"/>
      <c r="Z11" s="104"/>
      <c r="AA11" s="104"/>
      <c r="AB11" s="104"/>
      <c r="AC11" s="104"/>
      <c r="AD11" s="104"/>
    </row>
    <row r="12" spans="2:30" ht="27" customHeight="1" x14ac:dyDescent="0.2">
      <c r="B12" s="293" t="s">
        <v>110</v>
      </c>
      <c r="C12" s="294"/>
      <c r="D12" s="301"/>
      <c r="E12" s="302"/>
      <c r="O12" s="104"/>
      <c r="P12" s="305"/>
      <c r="Q12" s="305"/>
      <c r="R12" s="157"/>
      <c r="S12" s="150"/>
      <c r="T12" s="308"/>
      <c r="U12" s="309"/>
      <c r="V12" s="104"/>
      <c r="W12" s="104"/>
      <c r="X12" s="104"/>
      <c r="Y12" s="104"/>
      <c r="Z12" s="104"/>
      <c r="AA12" s="104"/>
      <c r="AB12" s="104"/>
      <c r="AC12" s="104"/>
      <c r="AD12" s="104"/>
    </row>
    <row r="13" spans="2:30" ht="12.75" customHeight="1" x14ac:dyDescent="0.2">
      <c r="B13" s="293" t="s">
        <v>111</v>
      </c>
      <c r="C13" s="294"/>
      <c r="D13" s="295"/>
      <c r="E13" s="296"/>
      <c r="O13" s="104"/>
      <c r="P13" s="305"/>
      <c r="Q13" s="305"/>
      <c r="R13" s="157"/>
      <c r="S13" s="150"/>
      <c r="T13" s="309"/>
      <c r="U13" s="309"/>
      <c r="V13" s="104"/>
      <c r="W13" s="104"/>
      <c r="X13" s="104"/>
      <c r="Y13" s="104"/>
      <c r="Z13" s="104"/>
      <c r="AA13" s="104"/>
      <c r="AB13" s="104"/>
      <c r="AC13" s="104"/>
      <c r="AD13" s="104"/>
    </row>
    <row r="14" spans="2:30" ht="12.75" customHeight="1" x14ac:dyDescent="0.2">
      <c r="B14" s="303" t="s">
        <v>132</v>
      </c>
      <c r="C14" s="304"/>
      <c r="D14" s="295"/>
      <c r="E14" s="296"/>
      <c r="O14" s="104"/>
      <c r="P14" s="305"/>
      <c r="Q14" s="305"/>
      <c r="R14" s="157"/>
      <c r="S14" s="150"/>
      <c r="T14" s="309"/>
      <c r="U14" s="309"/>
      <c r="V14" s="104"/>
      <c r="W14" s="104"/>
      <c r="X14" s="104"/>
      <c r="Y14" s="104"/>
      <c r="Z14" s="104"/>
      <c r="AA14" s="104"/>
      <c r="AB14" s="104"/>
      <c r="AC14" s="104"/>
      <c r="AD14" s="104"/>
    </row>
    <row r="15" spans="2:30" ht="14.25" x14ac:dyDescent="0.2">
      <c r="B15" s="293" t="s">
        <v>133</v>
      </c>
      <c r="C15" s="294"/>
      <c r="D15" s="295"/>
      <c r="E15" s="296"/>
      <c r="O15" s="104"/>
      <c r="P15" s="305"/>
      <c r="Q15" s="305"/>
      <c r="R15" s="157"/>
      <c r="S15" s="150"/>
      <c r="T15" s="309"/>
      <c r="U15" s="309"/>
      <c r="V15" s="104"/>
      <c r="W15" s="104"/>
      <c r="X15" s="104"/>
      <c r="Y15" s="104"/>
      <c r="Z15" s="104"/>
      <c r="AA15" s="104"/>
      <c r="AB15" s="104"/>
      <c r="AC15" s="104"/>
      <c r="AD15" s="104"/>
    </row>
    <row r="16" spans="2:30" ht="15" thickBot="1" x14ac:dyDescent="0.25">
      <c r="B16" s="297" t="s">
        <v>134</v>
      </c>
      <c r="C16" s="298"/>
      <c r="D16" s="299"/>
      <c r="E16" s="300"/>
      <c r="O16" s="104"/>
      <c r="P16" s="305"/>
      <c r="Q16" s="305"/>
      <c r="R16" s="157"/>
      <c r="S16" s="150"/>
      <c r="T16" s="310"/>
      <c r="U16" s="310"/>
      <c r="V16" s="104"/>
      <c r="W16" s="104"/>
      <c r="X16" s="104"/>
      <c r="Y16" s="104"/>
      <c r="Z16" s="104"/>
      <c r="AA16" s="104"/>
      <c r="AB16" s="104"/>
      <c r="AC16" s="104"/>
      <c r="AD16" s="104"/>
    </row>
    <row r="19" spans="15:23" x14ac:dyDescent="0.2">
      <c r="O19" s="143"/>
      <c r="P19" s="143"/>
      <c r="Q19" s="143"/>
      <c r="R19" s="142"/>
      <c r="V19" s="128"/>
      <c r="W19" s="128"/>
    </row>
    <row r="20" spans="15:23" x14ac:dyDescent="0.2">
      <c r="O20" s="143"/>
      <c r="P20" s="319"/>
      <c r="Q20" s="319"/>
      <c r="R20" s="142"/>
      <c r="S20" s="317"/>
      <c r="T20" s="318"/>
      <c r="V20" s="128"/>
      <c r="W20" s="128"/>
    </row>
    <row r="21" spans="15:23" x14ac:dyDescent="0.2">
      <c r="O21" s="143"/>
      <c r="P21" s="319"/>
      <c r="Q21" s="319"/>
      <c r="R21" s="142"/>
      <c r="S21" s="317"/>
      <c r="T21" s="318"/>
      <c r="V21" s="128"/>
      <c r="W21" s="128"/>
    </row>
    <row r="22" spans="15:23" x14ac:dyDescent="0.2">
      <c r="O22" s="143"/>
      <c r="P22" s="319"/>
      <c r="Q22" s="319"/>
      <c r="R22" s="142"/>
      <c r="S22" s="317"/>
      <c r="T22" s="318"/>
      <c r="V22" s="128"/>
      <c r="W22" s="128"/>
    </row>
    <row r="23" spans="15:23" x14ac:dyDescent="0.2">
      <c r="O23" s="143"/>
      <c r="P23" s="319"/>
      <c r="Q23" s="319"/>
      <c r="R23" s="142"/>
      <c r="S23" s="317"/>
      <c r="T23" s="318"/>
      <c r="V23" s="128"/>
      <c r="W23" s="128"/>
    </row>
    <row r="24" spans="15:23" x14ac:dyDescent="0.2">
      <c r="O24" s="143"/>
      <c r="P24" s="319"/>
      <c r="Q24" s="319"/>
      <c r="R24" s="142"/>
      <c r="S24" s="317"/>
      <c r="T24" s="318"/>
      <c r="V24" s="128"/>
      <c r="W24" s="128"/>
    </row>
    <row r="25" spans="15:23" x14ac:dyDescent="0.2">
      <c r="O25" s="143"/>
      <c r="P25" s="319"/>
      <c r="Q25" s="319"/>
      <c r="R25" s="142"/>
      <c r="S25" s="317"/>
      <c r="T25" s="318"/>
      <c r="V25" s="128"/>
      <c r="W25" s="128"/>
    </row>
    <row r="26" spans="15:23" x14ac:dyDescent="0.2">
      <c r="O26" s="143"/>
      <c r="P26" s="319"/>
      <c r="Q26" s="319"/>
      <c r="R26" s="142"/>
      <c r="S26" s="317"/>
      <c r="T26" s="318"/>
      <c r="V26" s="128"/>
      <c r="W26" s="128"/>
    </row>
    <row r="27" spans="15:23" x14ac:dyDescent="0.2">
      <c r="O27" s="143"/>
      <c r="P27" s="143"/>
      <c r="Q27" s="143"/>
      <c r="R27" s="142"/>
      <c r="V27" s="128"/>
      <c r="W27" s="128"/>
    </row>
    <row r="28" spans="15:23" x14ac:dyDescent="0.2">
      <c r="O28" s="143"/>
      <c r="P28" s="143"/>
      <c r="Q28" s="143"/>
      <c r="R28" s="142"/>
      <c r="V28" s="128"/>
      <c r="W28" s="128"/>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J24" sqref="J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41"/>
      <c r="B1" s="342"/>
      <c r="C1" s="342"/>
      <c r="D1" s="342"/>
      <c r="E1" s="342"/>
      <c r="F1" s="342"/>
      <c r="G1" s="342"/>
      <c r="H1" s="342"/>
      <c r="I1" s="342"/>
      <c r="J1" s="342"/>
      <c r="K1" s="15"/>
      <c r="L1" s="15"/>
      <c r="M1" s="2"/>
    </row>
    <row r="2" spans="1:18" ht="12.75" customHeight="1" x14ac:dyDescent="0.2">
      <c r="A2" s="214"/>
      <c r="B2" s="216" t="s">
        <v>72</v>
      </c>
      <c r="C2" s="216"/>
      <c r="D2" s="216"/>
      <c r="E2" s="218" t="s">
        <v>53</v>
      </c>
      <c r="F2" s="219"/>
      <c r="G2" s="219"/>
      <c r="H2" s="220"/>
      <c r="I2" s="23" t="s">
        <v>35</v>
      </c>
      <c r="J2" s="27" t="s">
        <v>54</v>
      </c>
      <c r="K2" s="3"/>
      <c r="L2" s="3"/>
      <c r="M2" s="3"/>
    </row>
    <row r="3" spans="1:18" ht="12.75" customHeight="1" x14ac:dyDescent="0.2">
      <c r="A3" s="215"/>
      <c r="B3" s="217"/>
      <c r="C3" s="217"/>
      <c r="D3" s="217"/>
      <c r="E3" s="221"/>
      <c r="F3" s="222"/>
      <c r="G3" s="222"/>
      <c r="H3" s="223"/>
      <c r="I3" s="24" t="s">
        <v>36</v>
      </c>
      <c r="J3" s="28" t="s">
        <v>50</v>
      </c>
      <c r="K3" s="3"/>
      <c r="L3" s="3"/>
      <c r="M3" s="3"/>
    </row>
    <row r="4" spans="1:18" ht="12.75" customHeight="1" x14ac:dyDescent="0.2">
      <c r="A4" s="215"/>
      <c r="B4" s="217"/>
      <c r="C4" s="217"/>
      <c r="D4" s="217"/>
      <c r="E4" s="221"/>
      <c r="F4" s="222"/>
      <c r="G4" s="222"/>
      <c r="H4" s="223"/>
      <c r="I4" s="24" t="s">
        <v>37</v>
      </c>
      <c r="J4" s="50" t="s">
        <v>76</v>
      </c>
      <c r="K4" s="3"/>
      <c r="L4" s="3"/>
      <c r="M4" s="3"/>
    </row>
    <row r="5" spans="1:18" ht="15" customHeight="1" x14ac:dyDescent="0.2">
      <c r="A5" s="215"/>
      <c r="B5" s="217"/>
      <c r="C5" s="217"/>
      <c r="D5" s="217"/>
      <c r="E5" s="221"/>
      <c r="F5" s="222"/>
      <c r="G5" s="222"/>
      <c r="H5" s="223"/>
      <c r="I5" s="25" t="s">
        <v>38</v>
      </c>
      <c r="J5" s="51">
        <v>42440</v>
      </c>
      <c r="K5" s="3"/>
      <c r="L5" s="3"/>
      <c r="M5" s="3"/>
    </row>
    <row r="6" spans="1:18" x14ac:dyDescent="0.2">
      <c r="A6" s="281" t="s">
        <v>13</v>
      </c>
      <c r="B6" s="282"/>
      <c r="C6" s="282"/>
      <c r="D6" s="282"/>
      <c r="E6" s="282"/>
      <c r="F6" s="282"/>
      <c r="G6" s="282"/>
      <c r="H6" s="282"/>
      <c r="I6" s="282"/>
      <c r="J6" s="246"/>
    </row>
    <row r="7" spans="1:18" ht="25.5" x14ac:dyDescent="0.2">
      <c r="A7" s="247" t="s">
        <v>0</v>
      </c>
      <c r="B7" s="249" t="s">
        <v>54</v>
      </c>
      <c r="C7" s="250"/>
      <c r="D7" s="251"/>
      <c r="E7" s="255" t="s">
        <v>1</v>
      </c>
      <c r="F7" s="257" t="s">
        <v>55</v>
      </c>
      <c r="G7" s="258"/>
      <c r="H7" s="259"/>
      <c r="I7" s="11" t="s">
        <v>2</v>
      </c>
      <c r="J7" s="12" t="s">
        <v>17</v>
      </c>
    </row>
    <row r="8" spans="1:18" ht="25.5" x14ac:dyDescent="0.2">
      <c r="A8" s="248"/>
      <c r="B8" s="252"/>
      <c r="C8" s="253"/>
      <c r="D8" s="254"/>
      <c r="E8" s="256"/>
      <c r="F8" s="260"/>
      <c r="G8" s="261"/>
      <c r="H8" s="262"/>
      <c r="I8" s="13" t="s">
        <v>20</v>
      </c>
      <c r="J8" s="14" t="s">
        <v>18</v>
      </c>
    </row>
    <row r="9" spans="1:18" x14ac:dyDescent="0.2">
      <c r="A9" s="263"/>
      <c r="B9" s="264"/>
      <c r="C9" s="264"/>
      <c r="D9" s="264"/>
      <c r="E9" s="264"/>
      <c r="F9" s="264"/>
      <c r="G9" s="264"/>
      <c r="H9" s="264"/>
      <c r="I9" s="264"/>
      <c r="J9" s="265"/>
    </row>
    <row r="10" spans="1:18" ht="66.75" customHeight="1" x14ac:dyDescent="0.2">
      <c r="A10" s="5" t="s">
        <v>3</v>
      </c>
      <c r="B10" s="328" t="s">
        <v>56</v>
      </c>
      <c r="C10" s="329"/>
      <c r="D10" s="329"/>
      <c r="E10" s="329"/>
      <c r="F10" s="330"/>
      <c r="G10" s="49" t="s">
        <v>4</v>
      </c>
      <c r="H10" s="328" t="s">
        <v>57</v>
      </c>
      <c r="I10" s="329"/>
      <c r="J10" s="331"/>
    </row>
    <row r="11" spans="1:18" ht="78.75" customHeight="1" x14ac:dyDescent="0.2">
      <c r="A11" s="5" t="s">
        <v>5</v>
      </c>
      <c r="B11" s="328" t="s">
        <v>44</v>
      </c>
      <c r="C11" s="329"/>
      <c r="D11" s="329"/>
      <c r="E11" s="329"/>
      <c r="F11" s="330"/>
      <c r="G11" s="49" t="s">
        <v>6</v>
      </c>
      <c r="H11" s="328" t="s">
        <v>58</v>
      </c>
      <c r="I11" s="329"/>
      <c r="J11" s="331"/>
    </row>
    <row r="12" spans="1:18" ht="92.25" customHeight="1" x14ac:dyDescent="0.2">
      <c r="A12" s="5" t="s">
        <v>7</v>
      </c>
      <c r="B12" s="328" t="s">
        <v>59</v>
      </c>
      <c r="C12" s="329"/>
      <c r="D12" s="329"/>
      <c r="E12" s="329"/>
      <c r="F12" s="330"/>
      <c r="G12" s="49" t="s">
        <v>8</v>
      </c>
      <c r="H12" s="328" t="s">
        <v>60</v>
      </c>
      <c r="I12" s="329"/>
      <c r="J12" s="331"/>
    </row>
    <row r="13" spans="1:18" ht="38.25" x14ac:dyDescent="0.2">
      <c r="A13" s="5" t="s">
        <v>9</v>
      </c>
      <c r="B13" s="328" t="s">
        <v>61</v>
      </c>
      <c r="C13" s="329"/>
      <c r="D13" s="329"/>
      <c r="E13" s="329"/>
      <c r="F13" s="330"/>
      <c r="G13" s="49" t="s">
        <v>10</v>
      </c>
      <c r="H13" s="328" t="s">
        <v>62</v>
      </c>
      <c r="I13" s="329"/>
      <c r="J13" s="331"/>
    </row>
    <row r="14" spans="1:18" ht="38.25" customHeight="1" x14ac:dyDescent="0.2">
      <c r="A14" s="5" t="s">
        <v>11</v>
      </c>
      <c r="B14" s="226" t="s">
        <v>33</v>
      </c>
      <c r="C14" s="332"/>
      <c r="D14" s="332"/>
      <c r="E14" s="332"/>
      <c r="F14" s="333"/>
      <c r="G14" s="49" t="s">
        <v>12</v>
      </c>
      <c r="H14" s="234" t="s">
        <v>73</v>
      </c>
      <c r="I14" s="234"/>
      <c r="J14" s="334"/>
      <c r="N14" s="10"/>
      <c r="P14" s="3"/>
      <c r="Q14" s="3"/>
      <c r="R14" s="3"/>
    </row>
    <row r="15" spans="1:18" ht="26.25" thickBot="1" x14ac:dyDescent="0.25">
      <c r="A15" s="31" t="s">
        <v>29</v>
      </c>
      <c r="B15" s="335">
        <v>1</v>
      </c>
      <c r="C15" s="336"/>
      <c r="D15" s="337"/>
      <c r="E15" s="32" t="s">
        <v>14</v>
      </c>
      <c r="F15" s="53">
        <v>1</v>
      </c>
      <c r="G15" s="32" t="s">
        <v>19</v>
      </c>
      <c r="H15" s="338"/>
      <c r="I15" s="339"/>
      <c r="J15" s="340"/>
      <c r="P15" s="4"/>
      <c r="Q15" s="4"/>
      <c r="R15" s="4"/>
    </row>
    <row r="16" spans="1:18" ht="13.5" thickBot="1" x14ac:dyDescent="0.25">
      <c r="A16" s="235"/>
      <c r="B16" s="236"/>
      <c r="C16" s="236"/>
      <c r="D16" s="236"/>
      <c r="E16" s="236"/>
      <c r="F16" s="236"/>
      <c r="G16" s="236"/>
      <c r="H16" s="236"/>
      <c r="I16" s="236"/>
      <c r="J16" s="237"/>
    </row>
    <row r="17" spans="1:13" ht="13.5" thickBot="1" x14ac:dyDescent="0.25">
      <c r="A17" s="322"/>
      <c r="B17" s="323"/>
      <c r="C17" s="323"/>
      <c r="D17" s="323"/>
      <c r="E17" s="323"/>
      <c r="F17" s="323"/>
      <c r="G17" s="323"/>
      <c r="H17" s="323"/>
      <c r="I17" s="323"/>
      <c r="J17" s="324"/>
      <c r="K17" s="3"/>
      <c r="L17" s="3"/>
    </row>
    <row r="18" spans="1:13" ht="12.75" customHeight="1" x14ac:dyDescent="0.2">
      <c r="A18" s="214"/>
      <c r="B18" s="216" t="s">
        <v>72</v>
      </c>
      <c r="C18" s="216"/>
      <c r="D18" s="216"/>
      <c r="E18" s="218" t="s">
        <v>53</v>
      </c>
      <c r="F18" s="219"/>
      <c r="G18" s="219"/>
      <c r="H18" s="220"/>
      <c r="I18" s="23" t="s">
        <v>35</v>
      </c>
      <c r="J18" s="27" t="s">
        <v>54</v>
      </c>
      <c r="K18" s="3"/>
      <c r="L18" s="3"/>
      <c r="M18" s="3"/>
    </row>
    <row r="19" spans="1:13" ht="12.75" customHeight="1" x14ac:dyDescent="0.2">
      <c r="A19" s="215"/>
      <c r="B19" s="217"/>
      <c r="C19" s="217"/>
      <c r="D19" s="217"/>
      <c r="E19" s="221"/>
      <c r="F19" s="222"/>
      <c r="G19" s="222"/>
      <c r="H19" s="223"/>
      <c r="I19" s="24" t="s">
        <v>36</v>
      </c>
      <c r="J19" s="28" t="s">
        <v>51</v>
      </c>
      <c r="K19" s="3"/>
      <c r="L19" s="3"/>
      <c r="M19" s="3"/>
    </row>
    <row r="20" spans="1:13" ht="12.75" customHeight="1" x14ac:dyDescent="0.2">
      <c r="A20" s="215"/>
      <c r="B20" s="217"/>
      <c r="C20" s="217"/>
      <c r="D20" s="217"/>
      <c r="E20" s="221"/>
      <c r="F20" s="222"/>
      <c r="G20" s="222"/>
      <c r="H20" s="223"/>
      <c r="I20" s="24" t="s">
        <v>37</v>
      </c>
      <c r="J20" s="50" t="s">
        <v>67</v>
      </c>
      <c r="K20" s="3"/>
      <c r="L20" s="3"/>
      <c r="M20" s="3"/>
    </row>
    <row r="21" spans="1:13" ht="25.5" customHeight="1" x14ac:dyDescent="0.2">
      <c r="A21" s="215"/>
      <c r="B21" s="217"/>
      <c r="C21" s="217"/>
      <c r="D21" s="217"/>
      <c r="E21" s="221"/>
      <c r="F21" s="222"/>
      <c r="G21" s="222"/>
      <c r="H21" s="223"/>
      <c r="I21" s="25" t="s">
        <v>38</v>
      </c>
      <c r="J21" s="51">
        <v>41229</v>
      </c>
      <c r="K21" s="3"/>
      <c r="L21" s="3"/>
      <c r="M21" s="3"/>
    </row>
    <row r="22" spans="1:13" ht="13.5" thickBot="1" x14ac:dyDescent="0.25">
      <c r="A22" s="325" t="s">
        <v>39</v>
      </c>
      <c r="B22" s="326"/>
      <c r="C22" s="326"/>
      <c r="D22" s="326"/>
      <c r="E22" s="326"/>
      <c r="F22" s="326"/>
      <c r="G22" s="326"/>
      <c r="H22" s="326"/>
      <c r="I22" s="326"/>
      <c r="J22" s="327"/>
    </row>
    <row r="23" spans="1:13" ht="25.5" x14ac:dyDescent="0.2">
      <c r="A23" s="39" t="s">
        <v>15</v>
      </c>
      <c r="B23" s="98" t="s">
        <v>14</v>
      </c>
      <c r="C23" s="98" t="s">
        <v>21</v>
      </c>
      <c r="D23" s="94" t="s">
        <v>23</v>
      </c>
      <c r="E23" s="94" t="s">
        <v>24</v>
      </c>
      <c r="F23" s="266" t="s">
        <v>25</v>
      </c>
      <c r="G23" s="267"/>
      <c r="H23" s="94" t="s">
        <v>26</v>
      </c>
      <c r="I23" s="94" t="s">
        <v>16</v>
      </c>
      <c r="J23" s="99" t="s">
        <v>27</v>
      </c>
    </row>
    <row r="24" spans="1:13" s="8" customFormat="1" ht="201" customHeight="1" thickBot="1" x14ac:dyDescent="0.25">
      <c r="A24" s="91">
        <v>44378</v>
      </c>
      <c r="B24" s="43">
        <f>+F15</f>
        <v>1</v>
      </c>
      <c r="C24" s="43"/>
      <c r="D24" s="44"/>
      <c r="E24" s="93" t="s">
        <v>146</v>
      </c>
      <c r="F24" s="320"/>
      <c r="G24" s="321"/>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2021-07-21T07:12:56Z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