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2030" firstSheet="1" activeTab="1"/>
  </bookViews>
  <sheets>
    <sheet name="E01.001 VAR. QUEJAS Y RECL" sheetId="10" r:id="rId1"/>
    <sheet name="GRAFICO I QUEJAS" sheetId="29" r:id="rId2"/>
    <sheet name="E01.002 EFECT RTA" sheetId="11" r:id="rId3"/>
    <sheet name="GRAFICO EFEC" sheetId="30" r:id="rId4"/>
    <sheet name="E02.001 SATISFACCION CLIENTE" sheetId="12" r:id="rId5"/>
    <sheet name="Ranking" sheetId="31" r:id="rId6"/>
  </sheets>
  <definedNames>
    <definedName name="_xlnm.Print_Area" localSheetId="0">'E01.001 VAR. QUEJAS Y RECL'!$A$1:$N$52</definedName>
    <definedName name="_xlnm.Print_Area" localSheetId="2">'E01.002 EFECT RTA'!$A$3:$M$90</definedName>
    <definedName name="_xlnm.Print_Area" localSheetId="4">'E02.001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41" i="10" l="1"/>
  <c r="D40" i="10"/>
  <c r="D39" i="10" l="1"/>
  <c r="E16" i="30" l="1"/>
  <c r="E15" i="30"/>
  <c r="E14" i="30" l="1"/>
  <c r="D14" i="30"/>
  <c r="D13" i="29" l="1"/>
  <c r="D38" i="10"/>
  <c r="D38" i="11" l="1"/>
  <c r="D32" i="11" l="1"/>
  <c r="D33" i="11"/>
  <c r="D35" i="11"/>
  <c r="D36" i="11"/>
  <c r="D37" i="11"/>
  <c r="D39" i="11"/>
  <c r="D40" i="11"/>
  <c r="D36" i="10"/>
  <c r="D35" i="10"/>
  <c r="D34" i="10"/>
  <c r="D30" i="10" l="1"/>
  <c r="D13" i="30" l="1"/>
  <c r="D12" i="30"/>
  <c r="D11" i="30"/>
  <c r="D10" i="30"/>
  <c r="D9" i="30"/>
  <c r="D8" i="30"/>
  <c r="D7" i="30"/>
  <c r="D6" i="30"/>
  <c r="E13" i="30"/>
  <c r="E12" i="30"/>
  <c r="E11" i="30"/>
  <c r="E10" i="30"/>
  <c r="E9" i="30"/>
  <c r="E8" i="30"/>
  <c r="E7" i="30"/>
  <c r="E6" i="30"/>
  <c r="D12" i="29" l="1"/>
  <c r="D11" i="29"/>
  <c r="D10" i="29"/>
  <c r="D9" i="29"/>
  <c r="E10" i="29" s="1"/>
  <c r="D8" i="29"/>
  <c r="D7" i="29"/>
  <c r="D6" i="29"/>
  <c r="E7" i="29" s="1"/>
  <c r="D5" i="29"/>
  <c r="E9" i="29" l="1"/>
  <c r="E8" i="29"/>
  <c r="E6" i="29"/>
  <c r="B24" i="12" l="1"/>
  <c r="C31" i="11" l="1"/>
  <c r="C30" i="11"/>
  <c r="C29" i="11" l="1"/>
  <c r="C28" i="11" l="1"/>
  <c r="B28" i="11" l="1"/>
  <c r="D28" i="11" s="1"/>
  <c r="C27" i="11"/>
  <c r="B27" i="11"/>
  <c r="C26" i="11"/>
  <c r="B26" i="11"/>
  <c r="C25" i="11"/>
  <c r="D26" i="11" l="1"/>
  <c r="D27" i="11"/>
  <c r="B29" i="11"/>
  <c r="B25" i="11"/>
  <c r="B30" i="11" s="1"/>
  <c r="D33" i="10"/>
  <c r="D32" i="10"/>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5.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sharedStrings.xml><?xml version="1.0" encoding="utf-8"?>
<sst xmlns="http://schemas.openxmlformats.org/spreadsheetml/2006/main" count="413" uniqueCount="169">
  <si>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</si>
  <si>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</si>
  <si>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</si>
  <si>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</si>
  <si>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</si>
  <si>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</si>
  <si>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</si>
  <si>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</si>
  <si>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</si>
  <si>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</si>
  <si>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</si>
  <si>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</si>
  <si>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</si>
  <si>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</si>
  <si>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</si>
  <si>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</si>
  <si>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</si>
  <si>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</si>
  <si>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</si>
  <si>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</si>
  <si>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</si>
  <si>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</si>
  <si>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</si>
  <si>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</si>
  <si>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</si>
  <si>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</si>
  <si>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</si>
  <si>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</si>
  <si>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</si>
  <si>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</si>
  <si>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</si>
  <si>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</si>
  <si>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</si>
  <si>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</si>
  <si>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</si>
  <si>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</si>
  <si>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</si>
  <si>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</si>
  <si>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</si>
  <si>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</si>
  <si>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</si>
  <si>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</si>
  <si>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</si>
  <si>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</si>
  <si>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</si>
  <si>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</si>
  <si>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</si>
  <si>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</si>
  <si>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</si>
  <si>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</si>
  <si>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</si>
  <si>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</si>
  <si>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</si>
  <si>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</si>
  <si>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</si>
  <si>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</si>
  <si>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</si>
  <si>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</si>
  <si>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</si>
  <si>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</si>
  <si>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</si>
  <si>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</si>
  <si>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</si>
  <si>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</si>
  <si>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</si>
  <si>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</si>
  <si>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</si>
  <si>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</si>
  <si>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</si>
  <si>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</si>
  <si>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</si>
  <si>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</si>
  <si>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</si>
  <si>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</si>
  <si>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</si>
  <si>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</si>
  <si>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</si>
  <si>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</si>
  <si>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</si>
  <si>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</si>
  <si>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</si>
  <si>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</si>
  <si>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</si>
  <si>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</si>
  <si>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</si>
  <si>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</si>
  <si>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</si>
  <si>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</si>
  <si>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</si>
  <si>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</si>
  <si>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</si>
  <si>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</si>
  <si>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</si>
  <si>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</si>
  <si>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</si>
  <si>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</si>
  <si>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</si>
  <si>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</si>
  <si>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</si>
  <si>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</si>
  <si>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</si>
  <si>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</si>
  <si>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</si>
  <si>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</si>
  <si>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</si>
  <si>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</si>
  <si>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</si>
  <si>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</si>
  <si>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</si>
  <si>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</si>
  <si>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</si>
  <si>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</si>
  <si>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</si>
  <si>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</si>
  <si>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</si>
  <si>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</si>
  <si>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</si>
  <si>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</si>
  <si>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</si>
  <si>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</si>
  <si>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</si>
  <si>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</si>
  <si>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</si>
  <si>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</si>
  <si>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</si>
  <si>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</si>
  <si>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</si>
  <si>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</si>
  <si>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</si>
  <si>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</si>
  <si>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</si>
  <si>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</si>
  <si>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</si>
  <si>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</si>
  <si>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</si>
  <si>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</si>
  <si>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</si>
  <si>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</si>
  <si>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DE RESPUESTA</t>
  </si>
  <si>
    <t>FUNCIONARIOS RESPONSABLES DE LA BAJA DE RANKING</t>
  </si>
  <si>
    <t>LAS QUEJAS PRESENTADAS SON POR CONCEPTO DE  CAMBIO DE DOCENTES EN EL RESGUARDO INDIGENA AWA SANDE ,  INCONFORMIDAD CONTRA LA RECGTORA DE  LA I.E. SAGRADO CORAZON DE JESUS POR NO ACEPTAR LA ADMISION DE UN ALUMNO PARA GRADO DECIMO  QUEJA CONTRA LA CONDUCTA  DE LA PSICOLOGA DE LA I.E.  NORMAL SUPERIOR DEL MAYO , Y CONTRA LA DOCENTE DEL CENTRO EDUCATIVO RURAL DSE BARBACOAS.</t>
  </si>
  <si>
    <t>QUEJA POR TRASLADO DE DOCENTES,  QUEJA CONTRA  FUNCIONARIO POR TRATO INADECUADO AL CIUDADANO, QUEJA POR FALTA DE RESTAURANTE ESCOLAR Y MANIPULADORAS CENTRO EDUCATIVO  PUENTE DE TIERRA  DE CUASPUD.</t>
  </si>
  <si>
    <t>QUEJA POR SOLICITUD DE TRASLADO POR ACOSO LABORAL Y QUEJA EN CONTRA DEL PAE POR IRREGULARIDADES PRESENTADAS EN EL SERVICIO DE ALIMENTACION ESCOLAR EN LA I. E. PUENTE DE TIERRA CENTRO.</t>
  </si>
  <si>
    <t>QUEJA EN CONTRA DE DOCENTES POR TRANSPORTAR ALUMNOS Y  POR ACOSO LABORAL</t>
  </si>
  <si>
    <t>QUEJA EN CONTRA DE UN FUNCIONARIO POR FALTA DE INFORMACION Y POR ACOSO LABORAL UN DOCENTE</t>
  </si>
  <si>
    <t>NO SE PRESENTARON QUEJAS POR NINGUN CONCEPTO EN ESTE MES</t>
  </si>
  <si>
    <t xml:space="preserve">Se verificó en la plataforma SAC V2 de  Atenciòn al Ciudadano donde se evidencia que no existieron quejas al respecto </t>
  </si>
  <si>
    <t xml:space="preserve">Ninguna dependencia </t>
  </si>
  <si>
    <t>QUEJA EN CONTRA DEL RECTOR POR MALTRATO AL PERSONAL DOCENTE DE LA I.E. POLACHAYAN DE TUQUERRES,  DE IGUAL MANERA EXISTEN QUEJAS POR INASISTENCIA A SU SITIO DE LABOR  DE UN  DOCENTE  Y  DEVOLUCION DE UNA DOCENTE DE PREESCOLAR POR EXISTIR EN LA I.E. OTRA CON EL MISMO PERFIL.</t>
  </si>
  <si>
    <t xml:space="preserve">QUEJAS POR INASISTENCIA LABORAL DE DOCENTES, POR COBRO DE DINERO EN MATRICULAS PARA RESTAURANTE ESCOLAR Y POR CAMBIO DE DOCENTE </t>
  </si>
  <si>
    <t>El porcentaje de oportunidad de la Secretaria de Educación esta en los rangos superiores, observando oportunidad en la respuestas brindadas por los funciionarios.  Ranking entregado por el MEN 4 puesto</t>
  </si>
  <si>
    <r>
      <t xml:space="preserve">Se observa un excelente  resultado en este indicador, evidenciando una vez más el compromiso de los funcionarios en responder a tiempo los requerimientos,y con calidad, por lo que se ha hecho merecedora de ocupar el </t>
    </r>
    <r>
      <rPr>
        <b/>
        <sz val="10"/>
        <rFont val="Arial"/>
        <family val="2"/>
      </rPr>
      <t xml:space="preserve"> </t>
    </r>
    <r>
      <rPr>
        <sz val="10"/>
        <rFont val="Arial"/>
        <family val="2"/>
      </rPr>
      <t>14  puesto  a nivel nacional en el Ranking del Men</t>
    </r>
  </si>
  <si>
    <t xml:space="preserve">A pesar que el porcentaje de oportunidad es alto debido a las respuestas brindadas por los funcionarios, el Ranking para este mes es el puesto 14,  </t>
  </si>
  <si>
    <r>
      <t xml:space="preserve">Se observa un excelente  resultado en este indicador, evidenciando una vez más el compromiso de los funcionarios en responder a tiempo los requerimientos,y con calidad,Para este mes la Secretería  ocupó  el puesto </t>
    </r>
    <r>
      <rPr>
        <b/>
        <sz val="10"/>
        <rFont val="Arial"/>
        <family val="2"/>
      </rPr>
      <t xml:space="preserve"> 15 </t>
    </r>
    <r>
      <rPr>
        <sz val="10"/>
        <rFont val="Arial"/>
        <family val="2"/>
      </rPr>
      <t xml:space="preserve"> a nivel nacional en el Ranking del Men</t>
    </r>
  </si>
  <si>
    <t>31/06/2019</t>
  </si>
  <si>
    <r>
      <t xml:space="preserve">Se observa un excelente  resultado en este indicador, evidenciando una vez más el compromiso de los funcionarios en responder a tiempo los requerimientos,y con calidad, por lo que se ha hecho merecedora de ocupar el </t>
    </r>
    <r>
      <rPr>
        <b/>
        <sz val="10"/>
        <rFont val="Arial"/>
        <family val="2"/>
      </rPr>
      <t xml:space="preserve"> </t>
    </r>
    <r>
      <rPr>
        <sz val="10"/>
        <rFont val="Arial"/>
        <family val="2"/>
      </rPr>
      <t>4 puesto</t>
    </r>
    <r>
      <rPr>
        <b/>
        <sz val="10"/>
        <rFont val="Arial"/>
        <family val="2"/>
      </rPr>
      <t xml:space="preserve"> </t>
    </r>
    <r>
      <rPr>
        <sz val="10"/>
        <rFont val="Arial"/>
        <family val="2"/>
      </rPr>
      <t xml:space="preserve"> a nivel nacional en el Ranking del Men</t>
    </r>
  </si>
  <si>
    <t>A pesar de tener un porcentaje de oportunidad alto, el Men estableció un ranking para este mes ocupando el puesto 15 debido a la modificacion de evaluación para establecer los puestos a nivel nacional</t>
  </si>
  <si>
    <t>El indicador de oportunidad esta en un porcentaje del 99.32%, pero por las respuestas no brindadas en los tiempos establecidos ocupamos el puesto 25, aclarando además que las fallas constantes de la plataforma SACV2 fueron contestantes en este mes.</t>
  </si>
  <si>
    <t>A pesar de las fallas que ha tenido la plataforma SAC V2 desde el 1 hasta el 12 de agosto, se evidencio un porcentaje alto en la oportunidad de respuesta y la Secretaria ocupó el puesto 12 a nivel nacional a rvés del Ranking.</t>
  </si>
  <si>
    <t>AUSENTISMO LABORAL POR PARTE DE DOCENTE,  INCONVENIENTES EN LA INSCRIPCIÓN DE DIPLOMADOS Y LUGAR DE TUTORÍAS,  DESCUENTOS POR LIBRANZAS, FALTA DE CONEXIÓN DE INTERNET EN LA I.E. SN BARTOLOMÉ  DE CÓRDOBA</t>
  </si>
  <si>
    <t>Se puede evidenciar que el porcentaje de oportunidad de la Secretaria de Educación es alto con un porcentaje de oportunidad en la respuesta  del 98.25%, es por ello que se tomo la decisión de reglamentar  las respuestas a traves de una circular corrigiendo este inconveniente , la cual fue entregada a los funcionarios de la Secretaria de Educación de Nariño.</t>
  </si>
  <si>
    <t>Sevidencia un alto porcentaje en oportunidad de respuesta a pesar que existieron 47 requerimientos vencidos</t>
  </si>
  <si>
    <t>QUEJAS CONTRA PERSONAL ADMINISTRATIVO  Y DOCENTE POR AUSENTISMO E INCUMPLIMIENTO DE LABORES, DE IGUAL MANERA EN CONTRA DE UN DOCENTE REALIZADA POR LOS PADRES DE FAMILIA QUIENES NO VAN A ENVIAR A SU HIJO AL COLEGIO HASTA QUE EL DOCENTE LO RETIREN DE LA I.E.</t>
  </si>
  <si>
    <t>QUEJA POR RESPUESTA ERRADA A PETICIION REALIZADA</t>
  </si>
  <si>
    <t>QUEJA CONTRA DOCENTE Y CONTRA EL PROCESO DE TRASLADO</t>
  </si>
  <si>
    <t xml:space="preserve">Se evidencia un alto porcentaje en oportunidad de respuesta a pesar que existieron 82 requerimientos vencidos, se  envia oficios a los jefes de dependencia para que hagan  los llamados de atención correspondientes </t>
  </si>
  <si>
    <t>A pesar de haberse  presentado 96 requerimientos cntstados fuera de tiempo se evidencia un alto porcentaje en oportunidad de respuesta, debido a que en este mes se registraron 3488 peticiones</t>
  </si>
  <si>
    <t>La encuesta de Satisfacción   fué aplicada a partir del 1 de junio con corte a 30 de  Diciembre de 2019</t>
  </si>
  <si>
    <t>De acuerdo a lo manifestado en la encuesta se pudo evidenciar que la satisfacción en los servicios prestados por la Secretaria de Educción de Nariño, se encuentran en los siguientes rango de evaluación:  ACTITUD Y TRATO en  calificación de excelente entre el 43% y 50%, y en rango de bueno entre el 38% y 48%.  Con respecto a  TIEMPO DE RESPUESTA  en calificación de excelente entre el 45% y 51% y en bueno entre 40% y 42% y en la pregunta de LA PAGINA WEB de la Secretaria en excelente esta calificada con el  32% y bueno con el 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</si>
</sst>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1" formatCode="_-* #,##0_-;\-* #,##0_-;_-* &quot;-&quot;_-;_-@_-"/>
    <numFmt numFmtId="164" formatCode="#,##0.000"/>
    <numFmt numFmtId="165" formatCode="#,##0.0000"/>
    <numFmt numFmtId="166" formatCode="#,##0.000;[Red]#,##0.000"/>
    <numFmt numFmtId="167" formatCode="_-* #,##0.0000_-;\-* #,##0.0000_-;_-* &quot;-&quot;_-;_-@_-"/>
    <numFmt numFmtId="168" formatCode="0.0%"/>
  </numFmts>
  <fonts count="25"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name val="Calibri"/>
      <family val="2"/>
    </font>
    <font>
      <sz val="8"/>
      <color rgb="FF000000"/>
      <name val="Calibri"/>
      <family val="2"/>
    </font>
    <font>
      <sz val="10"/>
      <color rgb="FFFF0000"/>
      <name val="Arial"/>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0" fontId="2" fillId="2" borderId="13" xfId="0" applyNumberFormat="1" applyFont="1" applyFill="1" applyBorder="1" applyAlignment="1">
      <alignment horizontal="center" vertical="center" wrapText="1"/>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 fillId="0" borderId="39" xfId="0" applyNumberFormat="1" applyFont="1" applyBorder="1" applyAlignment="1">
      <alignment horizontal="center" vertical="center"/>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0" fontId="12" fillId="5" borderId="13" xfId="0" applyFont="1" applyFill="1" applyBorder="1" applyAlignment="1">
      <alignment horizontal="center" vertical="center" wrapText="1"/>
    </xf>
    <xf numFmtId="0" fontId="12" fillId="6" borderId="18" xfId="0" applyFont="1" applyFill="1" applyBorder="1" applyAlignment="1">
      <alignment horizontal="center" vertical="center" wrapText="1"/>
    </xf>
    <xf numFmtId="0" fontId="13" fillId="6" borderId="2" xfId="2"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1" fontId="15" fillId="0" borderId="39" xfId="0" applyNumberFormat="1" applyFont="1" applyBorder="1" applyAlignment="1">
      <alignment horizontal="center" vertical="center"/>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0" fillId="0" borderId="1" xfId="0" applyNumberFormat="1" applyBorder="1" applyAlignment="1">
      <alignment horizontal="center" vertical="center"/>
    </xf>
    <xf numFmtId="9" fontId="18" fillId="0" borderId="1" xfId="1" applyFont="1" applyBorder="1" applyAlignment="1">
      <alignment horizontal="center" vertical="center"/>
    </xf>
    <xf numFmtId="9" fontId="1" fillId="0" borderId="0" xfId="1" applyFont="1" applyBorder="1" applyAlignment="1">
      <alignment horizontal="center" vertical="center"/>
    </xf>
    <xf numFmtId="2" fontId="0" fillId="0" borderId="0" xfId="0" applyNumberFormat="1" applyBorder="1" applyAlignment="1">
      <alignment horizontal="center" vertical="center"/>
    </xf>
    <xf numFmtId="0" fontId="0" fillId="0" borderId="0" xfId="0" applyBorder="1" applyAlignment="1">
      <alignment horizont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10" fontId="0" fillId="0" borderId="1" xfId="0" applyNumberFormat="1" applyFill="1" applyBorder="1" applyAlignment="1" applyProtection="1">
      <alignment horizontal="center"/>
      <protection locked="0"/>
    </xf>
    <xf numFmtId="0" fontId="0" fillId="0" borderId="0" xfId="0" applyAlignment="1">
      <alignment horizontal="left" wrapText="1"/>
    </xf>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22" fillId="0" borderId="1" xfId="0" applyFont="1" applyBorder="1" applyAlignment="1">
      <alignment horizontal="justify" vertical="center"/>
    </xf>
    <xf numFmtId="0" fontId="23" fillId="0" borderId="0" xfId="0" applyFont="1" applyAlignment="1">
      <alignment horizontal="justify" vertical="center"/>
    </xf>
    <xf numFmtId="9" fontId="1" fillId="0" borderId="2" xfId="1" applyFont="1" applyBorder="1" applyAlignment="1">
      <alignment horizontal="center"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7" fillId="0" borderId="1" xfId="0" applyFont="1" applyFill="1" applyBorder="1" applyAlignment="1" applyProtection="1">
      <alignment horizontal="center"/>
      <protection locked="0"/>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24" fillId="0" borderId="0" xfId="0" applyFont="1" applyFill="1" applyBorder="1" applyAlignment="1">
      <alignment horizontal="center"/>
    </xf>
    <xf numFmtId="0" fontId="24" fillId="0" borderId="0" xfId="0" applyFont="1" applyFill="1" applyBorder="1"/>
    <xf numFmtId="168" fontId="18" fillId="0" borderId="1" xfId="1" applyNumberFormat="1" applyFont="1" applyBorder="1" applyAlignment="1">
      <alignment horizontal="center" vertical="center"/>
    </xf>
    <xf numFmtId="10" fontId="0" fillId="0" borderId="39" xfId="0" applyNumberFormat="1" applyFill="1" applyBorder="1" applyAlignment="1" applyProtection="1">
      <alignment horizontal="center"/>
      <protection locked="0"/>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2" borderId="13" xfId="0" applyFont="1" applyFill="1" applyBorder="1" applyAlignment="1">
      <alignment horizontal="center" vertical="center" wrapText="1"/>
    </xf>
    <xf numFmtId="0" fontId="1" fillId="0" borderId="8" xfId="0" applyFont="1" applyBorder="1" applyAlignment="1">
      <alignment horizontal="center" vertical="center" wrapText="1"/>
    </xf>
    <xf numFmtId="0" fontId="13" fillId="7" borderId="3" xfId="2" applyFont="1" applyFill="1" applyBorder="1" applyAlignment="1">
      <alignment horizontal="center" vertical="center" wrapText="1"/>
    </xf>
    <xf numFmtId="0" fontId="13" fillId="7" borderId="1" xfId="2" applyFont="1" applyFill="1" applyBorder="1" applyAlignment="1">
      <alignment horizontal="center" vertical="center" wrapText="1"/>
    </xf>
    <xf numFmtId="0" fontId="0" fillId="0" borderId="10" xfId="0" applyFill="1" applyBorder="1" applyAlignment="1" applyProtection="1">
      <alignment horizontal="left" wrapText="1"/>
      <protection locked="0"/>
    </xf>
    <xf numFmtId="0" fontId="1" fillId="0" borderId="8" xfId="0" applyFont="1" applyFill="1" applyBorder="1" applyAlignment="1" applyProtection="1">
      <alignment horizontal="left" wrapText="1"/>
      <protection locked="0"/>
    </xf>
    <xf numFmtId="0" fontId="2" fillId="9" borderId="1" xfId="0" applyFont="1" applyFill="1" applyBorder="1" applyAlignment="1" applyProtection="1">
      <alignment horizontal="center"/>
    </xf>
    <xf numFmtId="0" fontId="2" fillId="9" borderId="1" xfId="0" applyFont="1" applyFill="1" applyBorder="1" applyAlignment="1" applyProtection="1">
      <alignment horizont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7" fillId="0" borderId="39" xfId="0" applyFont="1" applyFill="1" applyBorder="1" applyAlignment="1" applyProtection="1">
      <alignment horizontal="center"/>
      <protection locked="0"/>
    </xf>
    <xf numFmtId="0" fontId="18"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12" fillId="7" borderId="20" xfId="0" applyFont="1" applyFill="1" applyBorder="1" applyAlignment="1">
      <alignment horizontal="center" vertical="center" wrapText="1"/>
    </xf>
    <xf numFmtId="0" fontId="12" fillId="7" borderId="13" xfId="0" applyFont="1" applyFill="1" applyBorder="1" applyAlignment="1">
      <alignment horizontal="center" vertical="center" wrapText="1"/>
    </xf>
    <xf numFmtId="0" fontId="13" fillId="7" borderId="3" xfId="2" applyFont="1" applyFill="1" applyBorder="1" applyAlignment="1">
      <alignment horizontal="center" vertical="center" wrapText="1"/>
    </xf>
    <xf numFmtId="0" fontId="13"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3" xfId="0" applyFont="1" applyFill="1" applyBorder="1" applyAlignment="1" applyProtection="1">
      <alignment horizontal="center"/>
    </xf>
    <xf numFmtId="0" fontId="16" fillId="0" borderId="1" xfId="0" applyFont="1" applyFill="1" applyBorder="1" applyAlignment="1" applyProtection="1">
      <alignment horizontal="center"/>
    </xf>
    <xf numFmtId="0" fontId="2" fillId="9" borderId="20" xfId="0" applyFont="1" applyFill="1" applyBorder="1" applyAlignment="1" applyProtection="1">
      <alignment horizontal="center"/>
    </xf>
    <xf numFmtId="0" fontId="2" fillId="9" borderId="13" xfId="0" applyFont="1" applyFill="1" applyBorder="1" applyAlignment="1" applyProtection="1">
      <alignment horizontal="center"/>
    </xf>
    <xf numFmtId="0" fontId="2" fillId="9" borderId="18" xfId="0" applyFont="1" applyFill="1" applyBorder="1" applyAlignment="1" applyProtection="1">
      <alignment horizontal="center"/>
    </xf>
    <xf numFmtId="0" fontId="2" fillId="9" borderId="3" xfId="0" applyFont="1" applyFill="1" applyBorder="1" applyAlignment="1" applyProtection="1">
      <alignment horizontal="center"/>
    </xf>
    <xf numFmtId="0" fontId="2" fillId="9" borderId="1" xfId="0" applyFont="1" applyFill="1" applyBorder="1" applyAlignment="1" applyProtection="1">
      <alignment horizontal="center"/>
    </xf>
    <xf numFmtId="0" fontId="2" fillId="9" borderId="1" xfId="0" applyFont="1" applyFill="1" applyBorder="1" applyAlignment="1" applyProtection="1">
      <alignment horizontal="center" wrapText="1"/>
    </xf>
    <xf numFmtId="0" fontId="2" fillId="9" borderId="2" xfId="0" applyFont="1" applyFill="1" applyBorder="1" applyAlignment="1" applyProtection="1">
      <alignment horizontal="center" wrapText="1"/>
    </xf>
    <xf numFmtId="0" fontId="1" fillId="0" borderId="8" xfId="0" applyFont="1" applyFill="1" applyBorder="1" applyAlignment="1" applyProtection="1">
      <alignment horizontal="left" wrapText="1"/>
      <protection locked="0"/>
    </xf>
    <xf numFmtId="0" fontId="0" fillId="0" borderId="10" xfId="0" applyFill="1" applyBorder="1" applyAlignment="1" applyProtection="1">
      <alignment horizontal="left" wrapText="1"/>
      <protection locked="0"/>
    </xf>
    <xf numFmtId="0" fontId="0" fillId="0" borderId="8" xfId="0" applyFill="1" applyBorder="1" applyAlignment="1" applyProtection="1">
      <alignment horizontal="left" wrapText="1"/>
      <protection locked="0"/>
    </xf>
    <xf numFmtId="0" fontId="16" fillId="0" borderId="36" xfId="0" applyFont="1" applyFill="1" applyBorder="1" applyAlignment="1" applyProtection="1">
      <alignment horizontal="center"/>
    </xf>
    <xf numFmtId="0" fontId="16" fillId="0" borderId="39" xfId="0" applyFont="1" applyFill="1" applyBorder="1" applyAlignment="1" applyProtection="1">
      <alignment horizontal="center"/>
    </xf>
    <xf numFmtId="0" fontId="0" fillId="0" borderId="37" xfId="0" applyFill="1" applyBorder="1" applyAlignment="1" applyProtection="1">
      <alignment horizontal="center" wrapText="1"/>
      <protection locked="0"/>
    </xf>
    <xf numFmtId="0" fontId="0" fillId="0" borderId="35"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4" fillId="0" borderId="0" xfId="0" applyNumberFormat="1" applyFont="1" applyFill="1" applyBorder="1" applyAlignment="1" applyProtection="1">
      <alignment horizontal="center"/>
      <protection locked="0"/>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4</c:v>
                </c:pt>
                <c:pt idx="1">
                  <c:v>3</c:v>
                </c:pt>
                <c:pt idx="2">
                  <c:v>2</c:v>
                </c:pt>
                <c:pt idx="3">
                  <c:v>2</c:v>
                </c:pt>
                <c:pt idx="4">
                  <c:v>2</c:v>
                </c:pt>
                <c:pt idx="5">
                  <c:v>0</c:v>
                </c:pt>
                <c:pt idx="6">
                  <c:v>3</c:v>
                </c:pt>
                <c:pt idx="7">
                  <c:v>4</c:v>
                </c:pt>
                <c:pt idx="8">
                  <c:v>5</c:v>
                </c:pt>
                <c:pt idx="9">
                  <c:v>6</c:v>
                </c:pt>
                <c:pt idx="10">
                  <c:v>1</c:v>
                </c:pt>
                <c:pt idx="11">
                  <c:v>2</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QUEJAS'!$C$5:$C$14</c:f>
              <c:numCache>
                <c:formatCode>0</c:formatCode>
                <c:ptCount val="10"/>
                <c:pt idx="0">
                  <c:v>10</c:v>
                </c:pt>
                <c:pt idx="1">
                  <c:v>10</c:v>
                </c:pt>
                <c:pt idx="2">
                  <c:v>10</c:v>
                </c:pt>
                <c:pt idx="3">
                  <c:v>10</c:v>
                </c:pt>
                <c:pt idx="4">
                  <c:v>10</c:v>
                </c:pt>
                <c:pt idx="5">
                  <c:v>10</c:v>
                </c:pt>
                <c:pt idx="6">
                  <c:v>10</c:v>
                </c:pt>
                <c:pt idx="7">
                  <c:v>10</c:v>
                </c:pt>
                <c:pt idx="8">
                  <c:v>10</c:v>
                </c:pt>
                <c:pt idx="9">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QUEJAS'!$D$5:$D$14</c:f>
              <c:numCache>
                <c:formatCode>General</c:formatCode>
                <c:ptCount val="10"/>
                <c:pt idx="0">
                  <c:v>4</c:v>
                </c:pt>
                <c:pt idx="1">
                  <c:v>3</c:v>
                </c:pt>
                <c:pt idx="2">
                  <c:v>2</c:v>
                </c:pt>
                <c:pt idx="3">
                  <c:v>2</c:v>
                </c:pt>
                <c:pt idx="4">
                  <c:v>2</c:v>
                </c:pt>
                <c:pt idx="5">
                  <c:v>0</c:v>
                </c:pt>
                <c:pt idx="6">
                  <c:v>3</c:v>
                </c:pt>
                <c:pt idx="7">
                  <c:v>4</c:v>
                </c:pt>
                <c:pt idx="8">
                  <c:v>5</c:v>
                </c:pt>
                <c:pt idx="9">
                  <c:v>6</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QUEJAS'!$E$5:$E$14</c:f>
              <c:numCache>
                <c:formatCode>0%</c:formatCode>
                <c:ptCount val="10"/>
                <c:pt idx="0">
                  <c:v>-0.63636363636363635</c:v>
                </c:pt>
                <c:pt idx="1">
                  <c:v>-0.25</c:v>
                </c:pt>
                <c:pt idx="2">
                  <c:v>-0.33333333333333331</c:v>
                </c:pt>
                <c:pt idx="3">
                  <c:v>0</c:v>
                </c:pt>
                <c:pt idx="4">
                  <c:v>0</c:v>
                </c:pt>
                <c:pt idx="5">
                  <c:v>-1</c:v>
                </c:pt>
                <c:pt idx="6">
                  <c:v>0.5</c:v>
                </c:pt>
                <c:pt idx="7">
                  <c:v>1</c:v>
                </c:pt>
                <c:pt idx="8">
                  <c:v>0.28999999999999998</c:v>
                </c:pt>
                <c:pt idx="9">
                  <c:v>0.2</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RTA'!$A$32:$A$44</c:f>
              <c:strCache>
                <c:ptCount val="12"/>
                <c:pt idx="0">
                  <c:v>31/01/2019</c:v>
                </c:pt>
                <c:pt idx="1">
                  <c:v>28/02/2019</c:v>
                </c:pt>
                <c:pt idx="2">
                  <c:v>31/03/2019</c:v>
                </c:pt>
                <c:pt idx="3">
                  <c:v>30/04/2019</c:v>
                </c:pt>
                <c:pt idx="4">
                  <c:v>31/05/2019</c:v>
                </c:pt>
                <c:pt idx="5">
                  <c:v>31/06/2019</c:v>
                </c:pt>
                <c:pt idx="6">
                  <c:v>31/07/2019</c:v>
                </c:pt>
                <c:pt idx="7">
                  <c:v>31/08/2019</c:v>
                </c:pt>
                <c:pt idx="8">
                  <c:v>30/09/2019</c:v>
                </c:pt>
                <c:pt idx="9">
                  <c:v>31/10/2019</c:v>
                </c:pt>
                <c:pt idx="10">
                  <c:v>30/11/2019</c:v>
                </c:pt>
                <c:pt idx="11">
                  <c:v>31/12/2019</c:v>
                </c:pt>
              </c:strCache>
            </c:strRef>
          </c:cat>
          <c:val>
            <c:numRef>
              <c:f>'E01.002 EFECT RTA'!$C$32:$C$44</c:f>
              <c:numCache>
                <c:formatCode>#,##0.000</c:formatCode>
                <c:ptCount val="12"/>
                <c:pt idx="0">
                  <c:v>0.98750000000000004</c:v>
                </c:pt>
                <c:pt idx="1">
                  <c:v>0.99309999999999998</c:v>
                </c:pt>
                <c:pt idx="2" formatCode="General">
                  <c:v>0.99319999999999997</c:v>
                </c:pt>
                <c:pt idx="3">
                  <c:v>0.99</c:v>
                </c:pt>
                <c:pt idx="4">
                  <c:v>0.9929</c:v>
                </c:pt>
                <c:pt idx="5">
                  <c:v>0.98319999999999996</c:v>
                </c:pt>
                <c:pt idx="6" formatCode="#,##0.0000">
                  <c:v>0.99319999999999997</c:v>
                </c:pt>
                <c:pt idx="7" formatCode="#,##0.0000">
                  <c:v>0.99680000000000002</c:v>
                </c:pt>
                <c:pt idx="8" formatCode="#,##0.0000">
                  <c:v>0.98250000000000004</c:v>
                </c:pt>
                <c:pt idx="9" formatCode="#,##0.0000">
                  <c:v>98.47</c:v>
                </c:pt>
                <c:pt idx="10">
                  <c:v>97.34</c:v>
                </c:pt>
                <c:pt idx="11">
                  <c:v>97.22</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EFEC'!$B$6:$B$17</c:f>
              <c:numCache>
                <c:formatCode>m/d/yyyy</c:formatCode>
                <c:ptCount val="12"/>
                <c:pt idx="0">
                  <c:v>43131</c:v>
                </c:pt>
                <c:pt idx="1">
                  <c:v>43159</c:v>
                </c:pt>
                <c:pt idx="2">
                  <c:v>43190</c:v>
                </c:pt>
                <c:pt idx="3">
                  <c:v>43220</c:v>
                </c:pt>
                <c:pt idx="4">
                  <c:v>43251</c:v>
                </c:pt>
                <c:pt idx="5">
                  <c:v>43281</c:v>
                </c:pt>
                <c:pt idx="6">
                  <c:v>43312</c:v>
                </c:pt>
                <c:pt idx="7">
                  <c:v>43343</c:v>
                </c:pt>
                <c:pt idx="8">
                  <c:v>43373</c:v>
                </c:pt>
                <c:pt idx="9">
                  <c:v>43769</c:v>
                </c:pt>
                <c:pt idx="10">
                  <c:v>43799</c:v>
                </c:pt>
                <c:pt idx="11">
                  <c:v>43830</c:v>
                </c:pt>
              </c:numCache>
            </c:num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EFEC'!$B$6:$B$17</c:f>
              <c:numCache>
                <c:formatCode>m/d/yyyy</c:formatCode>
                <c:ptCount val="12"/>
                <c:pt idx="0">
                  <c:v>43131</c:v>
                </c:pt>
                <c:pt idx="1">
                  <c:v>43159</c:v>
                </c:pt>
                <c:pt idx="2">
                  <c:v>43190</c:v>
                </c:pt>
                <c:pt idx="3">
                  <c:v>43220</c:v>
                </c:pt>
                <c:pt idx="4">
                  <c:v>43251</c:v>
                </c:pt>
                <c:pt idx="5">
                  <c:v>43281</c:v>
                </c:pt>
                <c:pt idx="6">
                  <c:v>43312</c:v>
                </c:pt>
                <c:pt idx="7">
                  <c:v>43343</c:v>
                </c:pt>
                <c:pt idx="8">
                  <c:v>43373</c:v>
                </c:pt>
                <c:pt idx="9">
                  <c:v>43769</c:v>
                </c:pt>
                <c:pt idx="10">
                  <c:v>43799</c:v>
                </c:pt>
                <c:pt idx="11">
                  <c:v>43830</c:v>
                </c:pt>
              </c:numCache>
            </c:numRef>
          </c:cat>
          <c:val>
            <c:numRef>
              <c:f>'GRAFICO EFEC'!$D$6:$D$17</c:f>
              <c:numCache>
                <c:formatCode>#,##0.0000</c:formatCode>
                <c:ptCount val="12"/>
                <c:pt idx="0">
                  <c:v>0.98750000000000004</c:v>
                </c:pt>
                <c:pt idx="1">
                  <c:v>0.99309999999999998</c:v>
                </c:pt>
                <c:pt idx="2">
                  <c:v>0.99</c:v>
                </c:pt>
                <c:pt idx="3">
                  <c:v>0.9929</c:v>
                </c:pt>
                <c:pt idx="4">
                  <c:v>0.99319999999999997</c:v>
                </c:pt>
                <c:pt idx="5">
                  <c:v>0.98319999999999996</c:v>
                </c:pt>
                <c:pt idx="6">
                  <c:v>0.99319999999999997</c:v>
                </c:pt>
                <c:pt idx="7">
                  <c:v>0.99680000000000002</c:v>
                </c:pt>
                <c:pt idx="8">
                  <c:v>0.98470000000000002</c:v>
                </c:pt>
                <c:pt idx="9">
                  <c:v>0.98470000000000002</c:v>
                </c:pt>
                <c:pt idx="10">
                  <c:v>0.97340000000000004</c:v>
                </c:pt>
                <c:pt idx="11">
                  <c:v>0.97219999999999995</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trendline>
            <c:spPr>
              <a:ln w="19050" cap="rnd">
                <a:solidFill>
                  <a:schemeClr val="accent3"/>
                </a:solidFill>
                <a:prstDash val="sysDot"/>
              </a:ln>
              <a:effectLst/>
            </c:spPr>
            <c:trendlineType val="linear"/>
            <c:dispRSqr val="0"/>
            <c:dispEq val="0"/>
          </c:trendline>
          <c:cat>
            <c:numRef>
              <c:f>'GRAFICO EFEC'!$B$6:$B$17</c:f>
              <c:numCache>
                <c:formatCode>m/d/yyyy</c:formatCode>
                <c:ptCount val="12"/>
                <c:pt idx="0">
                  <c:v>43131</c:v>
                </c:pt>
                <c:pt idx="1">
                  <c:v>43159</c:v>
                </c:pt>
                <c:pt idx="2">
                  <c:v>43190</c:v>
                </c:pt>
                <c:pt idx="3">
                  <c:v>43220</c:v>
                </c:pt>
                <c:pt idx="4">
                  <c:v>43251</c:v>
                </c:pt>
                <c:pt idx="5">
                  <c:v>43281</c:v>
                </c:pt>
                <c:pt idx="6">
                  <c:v>43312</c:v>
                </c:pt>
                <c:pt idx="7">
                  <c:v>43343</c:v>
                </c:pt>
                <c:pt idx="8">
                  <c:v>43373</c:v>
                </c:pt>
                <c:pt idx="9">
                  <c:v>43769</c:v>
                </c:pt>
                <c:pt idx="10">
                  <c:v>43799</c:v>
                </c:pt>
                <c:pt idx="11">
                  <c:v>43830</c:v>
                </c:pt>
              </c:numCache>
            </c:numRef>
          </c:cat>
          <c:val>
            <c:numRef>
              <c:f>'GRAFICO EFEC'!$E$6:$E$17</c:f>
              <c:numCache>
                <c:formatCode>0.00%</c:formatCode>
                <c:ptCount val="12"/>
                <c:pt idx="0">
                  <c:v>0.98750000000000004</c:v>
                </c:pt>
                <c:pt idx="1">
                  <c:v>0.99309999999999998</c:v>
                </c:pt>
                <c:pt idx="2">
                  <c:v>0.99</c:v>
                </c:pt>
                <c:pt idx="3">
                  <c:v>0.9929</c:v>
                </c:pt>
                <c:pt idx="4">
                  <c:v>0.99319999999999997</c:v>
                </c:pt>
                <c:pt idx="5">
                  <c:v>0.98319999999999996</c:v>
                </c:pt>
                <c:pt idx="6">
                  <c:v>0.99319999999999997</c:v>
                </c:pt>
                <c:pt idx="7">
                  <c:v>0.99680000000000002</c:v>
                </c:pt>
                <c:pt idx="8">
                  <c:v>0.98470000000000002</c:v>
                </c:pt>
                <c:pt idx="9">
                  <c:v>0.98470000000000002</c:v>
                </c:pt>
                <c:pt idx="10">
                  <c:v>0.97340000000000004</c:v>
                </c:pt>
                <c:pt idx="11">
                  <c:v>0.97219999999999995</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months"/>
      </c:dateAx>
      <c:spPr>
        <a:noFill/>
        <a:ln>
          <a:noFill/>
        </a:ln>
        <a:effectLst/>
      </c:spPr>
    </c:plotArea>
    <c:legend>
      <c:legendPos val="b"/>
      <c:legendEntry>
        <c:idx val="3"/>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43617</c:v>
                </c:pt>
              </c:numCache>
            </c:num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471345609357884E-2"/>
          <c:y val="0.11095233718353302"/>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c:v>
                </c:pt>
                <c:pt idx="2">
                  <c:v>14</c:v>
                </c:pt>
                <c:pt idx="3">
                  <c:v>4</c:v>
                </c:pt>
                <c:pt idx="4">
                  <c:v>14</c:v>
                </c:pt>
                <c:pt idx="5">
                  <c:v>15</c:v>
                </c:pt>
                <c:pt idx="6">
                  <c:v>15</c:v>
                </c:pt>
                <c:pt idx="7">
                  <c:v>25</c:v>
                </c:pt>
                <c:pt idx="8">
                  <c:v>12</c:v>
                </c:pt>
                <c:pt idx="9">
                  <c:v>29</c:v>
                </c:pt>
                <c:pt idx="10">
                  <c:v>28</c:v>
                </c:pt>
                <c:pt idx="11">
                  <c:v>29</c:v>
                </c:pt>
                <c:pt idx="12">
                  <c:v>27</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133350</xdr:colOff>
      <xdr:row>15</xdr:row>
      <xdr:rowOff>142875</xdr:rowOff>
    </xdr:from>
    <xdr:to>
      <xdr:col>0</xdr:col>
      <xdr:colOff>1266825</xdr:colOff>
      <xdr:row>19</xdr:row>
      <xdr:rowOff>186734</xdr:rowOff>
    </xdr:to>
    <xdr:pic>
      <xdr:nvPicPr>
        <xdr:cNvPr id="5" name="0 Imagen" descr="secretaria de educacion-01.png"/>
        <xdr:cNvPicPr/>
      </xdr:nvPicPr>
      <xdr:blipFill>
        <a:blip xmlns:r="http://schemas.openxmlformats.org/officeDocument/2006/relationships" r:embed="rId2" cstate="print"/>
        <a:stretch>
          <a:fillRect/>
        </a:stretch>
      </xdr:blipFill>
      <xdr:spPr>
        <a:xfrm>
          <a:off x="133350" y="7886700"/>
          <a:ext cx="1133475" cy="786809"/>
        </a:xfrm>
        <a:prstGeom prst="rect">
          <a:avLst/>
        </a:prstGeom>
      </xdr:spPr>
    </xdr:pic>
    <xdr:clientData/>
  </xdr:twoCellAnchor>
  <xdr:twoCellAnchor editAs="oneCell">
    <xdr:from>
      <xdr:col>0</xdr:col>
      <xdr:colOff>85725</xdr:colOff>
      <xdr:row>0</xdr:row>
      <xdr:rowOff>0</xdr:rowOff>
    </xdr:from>
    <xdr:to>
      <xdr:col>0</xdr:col>
      <xdr:colOff>1219200</xdr:colOff>
      <xdr:row>4</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85725" y="0"/>
          <a:ext cx="1133475" cy="7868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23813</xdr:colOff>
      <xdr:row>1</xdr:row>
      <xdr:rowOff>33338</xdr:rowOff>
    </xdr:from>
    <xdr:to>
      <xdr:col>12</xdr:col>
      <xdr:colOff>23813</xdr:colOff>
      <xdr:row>16</xdr:row>
      <xdr:rowOff>141288</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67</xdr:row>
      <xdr:rowOff>19050</xdr:rowOff>
    </xdr:from>
    <xdr:to>
      <xdr:col>9</xdr:col>
      <xdr:colOff>701675</xdr:colOff>
      <xdr:row>86</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P52"/>
  <sheetViews>
    <sheetView view="pageBreakPreview" topLeftCell="A41" zoomScale="120" zoomScaleSheetLayoutView="120" workbookViewId="0">
      <selection activeCell="C41" sqref="C41"/>
    </sheetView>
  </sheetViews>
  <sheetFormatPr baseColWidth="10" defaultColWidth="11.42578125" defaultRowHeight="12.75" x14ac:dyDescent="0.2"/>
  <cols>
    <col min="1" max="1" width="19.28515625" customWidth="1"/>
    <col min="2" max="2" width="6.7109375" customWidth="1"/>
    <col min="3" max="3" width="7.7109375" style="130" customWidth="1"/>
    <col min="4" max="4" width="12.28515625" style="134" customWidth="1"/>
    <col min="5" max="5" width="77.42578125" customWidth="1"/>
    <col min="6" max="6" width="19.85546875" style="193"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196"/>
      <c r="B1" s="198" t="s">
        <v>66</v>
      </c>
      <c r="C1" s="198"/>
      <c r="D1" s="198"/>
      <c r="E1" s="200" t="s">
        <v>136</v>
      </c>
      <c r="F1" s="201"/>
      <c r="G1" s="201"/>
      <c r="H1" s="202"/>
      <c r="I1" s="23" t="s">
        <v>35</v>
      </c>
      <c r="J1" s="27" t="s">
        <v>30</v>
      </c>
      <c r="K1" s="8"/>
      <c r="L1" s="8"/>
      <c r="M1" s="8"/>
    </row>
    <row r="2" spans="1:15" ht="15" customHeight="1" x14ac:dyDescent="0.2">
      <c r="A2" s="197"/>
      <c r="B2" s="199"/>
      <c r="C2" s="199"/>
      <c r="D2" s="199"/>
      <c r="E2" s="203"/>
      <c r="F2" s="204"/>
      <c r="G2" s="204"/>
      <c r="H2" s="205"/>
      <c r="I2" s="24" t="s">
        <v>36</v>
      </c>
      <c r="J2" s="28" t="s">
        <v>68</v>
      </c>
      <c r="K2" s="8"/>
      <c r="L2" s="8"/>
      <c r="M2" s="8"/>
    </row>
    <row r="3" spans="1:15" ht="15" customHeight="1" x14ac:dyDescent="0.2">
      <c r="A3" s="197"/>
      <c r="B3" s="199"/>
      <c r="C3" s="199"/>
      <c r="D3" s="199"/>
      <c r="E3" s="203"/>
      <c r="F3" s="204"/>
      <c r="G3" s="204"/>
      <c r="H3" s="205"/>
      <c r="I3" s="24" t="s">
        <v>37</v>
      </c>
      <c r="J3" s="50" t="s">
        <v>76</v>
      </c>
      <c r="K3" s="8"/>
      <c r="L3" s="8"/>
      <c r="M3" s="8"/>
    </row>
    <row r="4" spans="1:15" ht="15" customHeight="1" x14ac:dyDescent="0.2">
      <c r="A4" s="197"/>
      <c r="B4" s="199"/>
      <c r="C4" s="199"/>
      <c r="D4" s="199"/>
      <c r="E4" s="203"/>
      <c r="F4" s="204"/>
      <c r="G4" s="204"/>
      <c r="H4" s="205"/>
      <c r="I4" s="25" t="s">
        <v>38</v>
      </c>
      <c r="J4" s="51">
        <v>42440</v>
      </c>
      <c r="K4" s="8"/>
      <c r="L4" s="8"/>
      <c r="M4" s="8"/>
    </row>
    <row r="5" spans="1:15" ht="24.95" customHeight="1" x14ac:dyDescent="0.2">
      <c r="A5" s="226" t="s">
        <v>13</v>
      </c>
      <c r="B5" s="227"/>
      <c r="C5" s="227"/>
      <c r="D5" s="227"/>
      <c r="E5" s="227"/>
      <c r="F5" s="227"/>
      <c r="G5" s="227"/>
      <c r="H5" s="227"/>
      <c r="I5" s="227"/>
      <c r="J5" s="228"/>
      <c r="K5" s="3"/>
      <c r="L5" s="9"/>
    </row>
    <row r="6" spans="1:15" ht="24.75" customHeight="1" x14ac:dyDescent="0.2">
      <c r="A6" s="229" t="s">
        <v>0</v>
      </c>
      <c r="B6" s="231" t="s">
        <v>30</v>
      </c>
      <c r="C6" s="232"/>
      <c r="D6" s="233"/>
      <c r="E6" s="237" t="s">
        <v>1</v>
      </c>
      <c r="F6" s="239" t="s">
        <v>75</v>
      </c>
      <c r="G6" s="240"/>
      <c r="H6" s="241"/>
      <c r="I6" s="11" t="s">
        <v>2</v>
      </c>
      <c r="J6" s="12" t="s">
        <v>17</v>
      </c>
      <c r="K6" s="3"/>
      <c r="L6" s="9"/>
    </row>
    <row r="7" spans="1:15" ht="24" customHeight="1" x14ac:dyDescent="0.2">
      <c r="A7" s="230"/>
      <c r="B7" s="234"/>
      <c r="C7" s="235"/>
      <c r="D7" s="236"/>
      <c r="E7" s="238"/>
      <c r="F7" s="242"/>
      <c r="G7" s="243"/>
      <c r="H7" s="244"/>
      <c r="I7" s="13" t="s">
        <v>20</v>
      </c>
      <c r="J7" s="14"/>
      <c r="K7" s="3"/>
      <c r="L7" s="9"/>
    </row>
    <row r="8" spans="1:15" x14ac:dyDescent="0.2">
      <c r="A8" s="245"/>
      <c r="B8" s="246"/>
      <c r="C8" s="246"/>
      <c r="D8" s="246"/>
      <c r="E8" s="246"/>
      <c r="F8" s="246"/>
      <c r="G8" s="246"/>
      <c r="H8" s="246"/>
      <c r="I8" s="246"/>
      <c r="J8" s="247"/>
      <c r="K8" s="3"/>
      <c r="L8" s="9"/>
    </row>
    <row r="9" spans="1:15" ht="71.25" customHeight="1" x14ac:dyDescent="0.2">
      <c r="A9" s="5" t="s">
        <v>3</v>
      </c>
      <c r="B9" s="211" t="s">
        <v>31</v>
      </c>
      <c r="C9" s="209"/>
      <c r="D9" s="209"/>
      <c r="E9" s="209"/>
      <c r="F9" s="210"/>
      <c r="G9" s="40" t="s">
        <v>4</v>
      </c>
      <c r="H9" s="211" t="s">
        <v>32</v>
      </c>
      <c r="I9" s="209"/>
      <c r="J9" s="212"/>
      <c r="K9" s="3"/>
      <c r="L9" s="9"/>
    </row>
    <row r="10" spans="1:15" ht="96" customHeight="1" x14ac:dyDescent="0.2">
      <c r="A10" s="5" t="s">
        <v>5</v>
      </c>
      <c r="B10" s="208" t="s">
        <v>77</v>
      </c>
      <c r="C10" s="209"/>
      <c r="D10" s="209"/>
      <c r="E10" s="209"/>
      <c r="F10" s="210"/>
      <c r="G10" s="40" t="s">
        <v>6</v>
      </c>
      <c r="H10" s="250" t="s">
        <v>78</v>
      </c>
      <c r="I10" s="251"/>
      <c r="J10" s="252"/>
      <c r="K10" s="3"/>
      <c r="L10" s="9"/>
    </row>
    <row r="11" spans="1:15" ht="130.5" customHeight="1" x14ac:dyDescent="0.2">
      <c r="A11" s="5" t="s">
        <v>7</v>
      </c>
      <c r="B11" s="208" t="s">
        <v>137</v>
      </c>
      <c r="C11" s="209"/>
      <c r="D11" s="209"/>
      <c r="E11" s="209"/>
      <c r="F11" s="210"/>
      <c r="G11" s="40" t="s">
        <v>8</v>
      </c>
      <c r="H11" s="208" t="s">
        <v>105</v>
      </c>
      <c r="I11" s="209"/>
      <c r="J11" s="212"/>
      <c r="K11" s="3"/>
      <c r="L11" s="9"/>
    </row>
    <row r="12" spans="1:15" ht="69.95" customHeight="1" x14ac:dyDescent="0.2">
      <c r="A12" s="5" t="s">
        <v>9</v>
      </c>
      <c r="B12" s="208" t="s">
        <v>79</v>
      </c>
      <c r="C12" s="209"/>
      <c r="D12" s="209"/>
      <c r="E12" s="209"/>
      <c r="F12" s="210"/>
      <c r="G12" s="40" t="s">
        <v>10</v>
      </c>
      <c r="H12" s="211" t="s">
        <v>28</v>
      </c>
      <c r="I12" s="209"/>
      <c r="J12" s="212"/>
      <c r="K12" s="3"/>
      <c r="L12" s="9"/>
    </row>
    <row r="13" spans="1:15" ht="42.75" customHeight="1" x14ac:dyDescent="0.2">
      <c r="A13" s="5" t="s">
        <v>11</v>
      </c>
      <c r="B13" s="211" t="s">
        <v>80</v>
      </c>
      <c r="C13" s="209"/>
      <c r="D13" s="209"/>
      <c r="E13" s="209"/>
      <c r="F13" s="210"/>
      <c r="G13" s="40" t="s">
        <v>12</v>
      </c>
      <c r="H13" s="216" t="s">
        <v>80</v>
      </c>
      <c r="I13" s="216"/>
      <c r="J13" s="216"/>
      <c r="K13" s="3"/>
      <c r="L13" s="9"/>
      <c r="N13" s="3"/>
      <c r="O13" s="3"/>
    </row>
    <row r="14" spans="1:15" ht="25.5" customHeight="1" thickBot="1" x14ac:dyDescent="0.25">
      <c r="A14" s="31" t="s">
        <v>29</v>
      </c>
      <c r="B14" s="213">
        <v>10</v>
      </c>
      <c r="C14" s="214"/>
      <c r="D14" s="215"/>
      <c r="E14" s="32" t="s">
        <v>14</v>
      </c>
      <c r="F14" s="190">
        <v>6</v>
      </c>
      <c r="G14" s="32" t="s">
        <v>19</v>
      </c>
      <c r="H14" s="61" t="s">
        <v>81</v>
      </c>
      <c r="I14" s="63" t="s">
        <v>82</v>
      </c>
      <c r="J14" s="64" t="s">
        <v>83</v>
      </c>
      <c r="K14" s="3"/>
      <c r="L14" s="9"/>
      <c r="N14" s="4"/>
      <c r="O14" s="4"/>
    </row>
    <row r="15" spans="1:15" ht="27.75" customHeight="1" thickBot="1" x14ac:dyDescent="0.25">
      <c r="A15" s="57"/>
      <c r="B15" s="58"/>
      <c r="C15" s="59"/>
      <c r="D15" s="59"/>
      <c r="E15" s="60"/>
      <c r="F15" s="191"/>
      <c r="G15" s="60"/>
      <c r="H15" s="62" t="s">
        <v>84</v>
      </c>
      <c r="I15" s="55" t="s">
        <v>106</v>
      </c>
      <c r="J15" s="56" t="s">
        <v>85</v>
      </c>
      <c r="K15" s="3"/>
      <c r="L15" s="3"/>
      <c r="N15" s="4"/>
      <c r="O15" s="4"/>
    </row>
    <row r="16" spans="1:15" ht="13.5" thickBot="1" x14ac:dyDescent="0.25">
      <c r="A16" s="217"/>
      <c r="B16" s="218"/>
      <c r="C16" s="218"/>
      <c r="D16" s="218"/>
      <c r="E16" s="218"/>
      <c r="F16" s="218"/>
      <c r="G16" s="218"/>
      <c r="H16" s="218"/>
      <c r="I16" s="218"/>
      <c r="J16" s="219"/>
    </row>
    <row r="17" spans="1:16" ht="15" customHeight="1" x14ac:dyDescent="0.2">
      <c r="A17" s="196"/>
      <c r="B17" s="198" t="s">
        <v>69</v>
      </c>
      <c r="C17" s="198"/>
      <c r="D17" s="198"/>
      <c r="E17" s="206" t="s">
        <v>135</v>
      </c>
      <c r="F17" s="206"/>
      <c r="G17" s="206"/>
      <c r="H17" s="206"/>
      <c r="I17" s="23" t="s">
        <v>35</v>
      </c>
      <c r="J17" s="27" t="s">
        <v>30</v>
      </c>
      <c r="K17" s="3"/>
      <c r="L17" s="3"/>
    </row>
    <row r="18" spans="1:16" ht="15" customHeight="1" x14ac:dyDescent="0.2">
      <c r="A18" s="197"/>
      <c r="B18" s="199"/>
      <c r="C18" s="199"/>
      <c r="D18" s="199"/>
      <c r="E18" s="207"/>
      <c r="F18" s="207"/>
      <c r="G18" s="207"/>
      <c r="H18" s="207"/>
      <c r="I18" s="24" t="s">
        <v>36</v>
      </c>
      <c r="J18" s="28" t="s">
        <v>70</v>
      </c>
      <c r="K18" s="3"/>
      <c r="L18" s="3"/>
    </row>
    <row r="19" spans="1:16" ht="15" customHeight="1" x14ac:dyDescent="0.2">
      <c r="A19" s="197"/>
      <c r="B19" s="199"/>
      <c r="C19" s="199"/>
      <c r="D19" s="199"/>
      <c r="E19" s="207"/>
      <c r="F19" s="207"/>
      <c r="G19" s="207"/>
      <c r="H19" s="207"/>
      <c r="I19" s="24" t="s">
        <v>37</v>
      </c>
      <c r="J19" s="50" t="s">
        <v>76</v>
      </c>
      <c r="K19" s="3"/>
      <c r="L19" s="3"/>
    </row>
    <row r="20" spans="1:16" ht="15" customHeight="1" x14ac:dyDescent="0.2">
      <c r="A20" s="197"/>
      <c r="B20" s="199"/>
      <c r="C20" s="199"/>
      <c r="D20" s="199"/>
      <c r="E20" s="207"/>
      <c r="F20" s="207"/>
      <c r="G20" s="207"/>
      <c r="H20" s="207"/>
      <c r="I20" s="24" t="s">
        <v>38</v>
      </c>
      <c r="J20" s="51">
        <v>42440</v>
      </c>
      <c r="K20" s="3"/>
      <c r="L20" s="3"/>
    </row>
    <row r="21" spans="1:16" ht="24.95" customHeight="1" thickBot="1" x14ac:dyDescent="0.25">
      <c r="A21" s="223" t="s">
        <v>63</v>
      </c>
      <c r="B21" s="224"/>
      <c r="C21" s="224"/>
      <c r="D21" s="224"/>
      <c r="E21" s="224"/>
      <c r="F21" s="224"/>
      <c r="G21" s="224"/>
      <c r="H21" s="224"/>
      <c r="I21" s="224"/>
      <c r="J21" s="225"/>
      <c r="K21" s="3"/>
      <c r="L21" s="9"/>
    </row>
    <row r="22" spans="1:16" ht="34.5" customHeight="1" x14ac:dyDescent="0.2">
      <c r="A22" s="39" t="s">
        <v>15</v>
      </c>
      <c r="B22" s="81" t="s">
        <v>14</v>
      </c>
      <c r="C22" s="182" t="s">
        <v>21</v>
      </c>
      <c r="D22" s="79" t="s">
        <v>23</v>
      </c>
      <c r="E22" s="154" t="s">
        <v>24</v>
      </c>
      <c r="F22" s="248" t="s">
        <v>25</v>
      </c>
      <c r="G22" s="249"/>
      <c r="H22" s="81" t="s">
        <v>26</v>
      </c>
      <c r="I22" s="81" t="s">
        <v>16</v>
      </c>
      <c r="J22" s="81" t="s">
        <v>27</v>
      </c>
      <c r="K22" s="90"/>
      <c r="L22" s="9"/>
    </row>
    <row r="23" spans="1:16" ht="51" hidden="1" x14ac:dyDescent="0.2">
      <c r="A23" s="18">
        <v>41670</v>
      </c>
      <c r="B23" s="19">
        <v>10</v>
      </c>
      <c r="C23" s="7">
        <v>7</v>
      </c>
      <c r="D23" s="142">
        <f>+(7-7)/7</f>
        <v>0</v>
      </c>
      <c r="E23" s="148" t="s">
        <v>87</v>
      </c>
      <c r="F23" s="220" t="s">
        <v>86</v>
      </c>
      <c r="G23" s="221"/>
      <c r="H23" s="48" t="s">
        <v>65</v>
      </c>
      <c r="I23" s="54">
        <v>42035</v>
      </c>
      <c r="J23" s="89" t="s">
        <v>22</v>
      </c>
      <c r="K23" s="91"/>
    </row>
    <row r="24" spans="1:16" ht="165.75" hidden="1" customHeight="1" x14ac:dyDescent="0.2">
      <c r="A24" s="18">
        <v>41698</v>
      </c>
      <c r="B24" s="19">
        <v>10</v>
      </c>
      <c r="C24" s="7">
        <v>18</v>
      </c>
      <c r="D24" s="142">
        <f t="shared" ref="D24:D29" si="0">+(C24-C23)/C23</f>
        <v>1.5714285714285714</v>
      </c>
      <c r="E24" s="148" t="s">
        <v>98</v>
      </c>
      <c r="F24" s="222" t="s">
        <v>99</v>
      </c>
      <c r="G24" s="222"/>
      <c r="H24" s="48" t="s">
        <v>65</v>
      </c>
      <c r="I24" s="54">
        <v>42035</v>
      </c>
      <c r="J24" s="89" t="s">
        <v>22</v>
      </c>
      <c r="K24" s="91"/>
    </row>
    <row r="25" spans="1:16" ht="25.5" hidden="1" x14ac:dyDescent="0.2">
      <c r="A25" s="18">
        <v>41728</v>
      </c>
      <c r="B25" s="19">
        <v>10</v>
      </c>
      <c r="C25" s="7">
        <v>14</v>
      </c>
      <c r="D25" s="142">
        <f t="shared" si="0"/>
        <v>-0.22222222222222221</v>
      </c>
      <c r="E25" s="148" t="s">
        <v>100</v>
      </c>
      <c r="F25" s="220" t="s">
        <v>86</v>
      </c>
      <c r="G25" s="221"/>
      <c r="H25" s="48" t="s">
        <v>65</v>
      </c>
      <c r="I25" s="54">
        <v>42035</v>
      </c>
      <c r="J25" s="89" t="s">
        <v>22</v>
      </c>
      <c r="K25" s="91"/>
    </row>
    <row r="26" spans="1:16" ht="114.75" hidden="1" customHeight="1" x14ac:dyDescent="0.2">
      <c r="A26" s="65" t="s">
        <v>88</v>
      </c>
      <c r="B26" s="19">
        <v>10</v>
      </c>
      <c r="C26" s="7">
        <v>8</v>
      </c>
      <c r="D26" s="142">
        <f t="shared" si="0"/>
        <v>-0.42857142857142855</v>
      </c>
      <c r="E26" s="148" t="s">
        <v>102</v>
      </c>
      <c r="F26" s="220" t="s">
        <v>86</v>
      </c>
      <c r="G26" s="221"/>
      <c r="H26" s="48" t="s">
        <v>65</v>
      </c>
      <c r="I26" s="54">
        <v>42035</v>
      </c>
      <c r="J26" s="89" t="s">
        <v>22</v>
      </c>
      <c r="K26" s="91"/>
    </row>
    <row r="27" spans="1:16" ht="114.75" hidden="1" customHeight="1" x14ac:dyDescent="0.2">
      <c r="A27" s="18">
        <v>41790</v>
      </c>
      <c r="B27" s="19">
        <v>10</v>
      </c>
      <c r="C27" s="7">
        <v>23</v>
      </c>
      <c r="D27" s="142">
        <f t="shared" si="0"/>
        <v>1.875</v>
      </c>
      <c r="E27" s="148" t="s">
        <v>101</v>
      </c>
      <c r="F27" s="220" t="s">
        <v>86</v>
      </c>
      <c r="G27" s="221"/>
      <c r="H27" s="48" t="s">
        <v>65</v>
      </c>
      <c r="I27" s="54">
        <v>42035</v>
      </c>
      <c r="J27" s="89" t="s">
        <v>22</v>
      </c>
      <c r="K27" s="91"/>
    </row>
    <row r="28" spans="1:16" ht="100.5" hidden="1" customHeight="1" x14ac:dyDescent="0.2">
      <c r="A28" s="18">
        <v>41820</v>
      </c>
      <c r="B28" s="19">
        <v>10</v>
      </c>
      <c r="C28" s="7">
        <v>13</v>
      </c>
      <c r="D28" s="142">
        <f t="shared" si="0"/>
        <v>-0.43478260869565216</v>
      </c>
      <c r="E28" s="148" t="s">
        <v>103</v>
      </c>
      <c r="F28" s="220" t="s">
        <v>86</v>
      </c>
      <c r="G28" s="221"/>
      <c r="H28" s="48" t="s">
        <v>65</v>
      </c>
      <c r="I28" s="54">
        <v>42035</v>
      </c>
      <c r="J28" s="89" t="s">
        <v>22</v>
      </c>
      <c r="K28" s="91"/>
    </row>
    <row r="29" spans="1:16" ht="102" hidden="1" customHeight="1" x14ac:dyDescent="0.2">
      <c r="A29" s="18">
        <v>41851</v>
      </c>
      <c r="B29" s="19">
        <v>10</v>
      </c>
      <c r="C29" s="7">
        <v>13</v>
      </c>
      <c r="D29" s="142">
        <f t="shared" si="0"/>
        <v>0</v>
      </c>
      <c r="E29" s="148" t="s">
        <v>104</v>
      </c>
      <c r="F29" s="220" t="s">
        <v>86</v>
      </c>
      <c r="G29" s="221"/>
      <c r="H29" s="48" t="s">
        <v>65</v>
      </c>
      <c r="I29" s="54">
        <v>42035</v>
      </c>
      <c r="J29" s="89"/>
      <c r="K29" s="91"/>
    </row>
    <row r="30" spans="1:16" s="139" customFormat="1" ht="162" customHeight="1" x14ac:dyDescent="0.2">
      <c r="A30" s="136">
        <v>43496</v>
      </c>
      <c r="B30" s="137">
        <v>10</v>
      </c>
      <c r="C30" s="185">
        <v>4</v>
      </c>
      <c r="D30" s="143">
        <f>+(4-11)/11</f>
        <v>-0.63636363636363635</v>
      </c>
      <c r="E30" s="158" t="s">
        <v>140</v>
      </c>
      <c r="F30" s="195" t="s">
        <v>99</v>
      </c>
      <c r="G30" s="195"/>
      <c r="H30" s="147" t="s">
        <v>65</v>
      </c>
      <c r="I30" s="136">
        <v>43496</v>
      </c>
      <c r="J30" s="136" t="s">
        <v>22</v>
      </c>
      <c r="K30" s="138"/>
    </row>
    <row r="31" spans="1:16" s="139" customFormat="1" ht="99.75" customHeight="1" x14ac:dyDescent="0.2">
      <c r="A31" s="136">
        <v>43524</v>
      </c>
      <c r="B31" s="137">
        <v>10</v>
      </c>
      <c r="C31" s="185">
        <v>3</v>
      </c>
      <c r="D31" s="143">
        <f t="shared" ref="D31:D35" si="1">+(C31-C30)/C30</f>
        <v>-0.25</v>
      </c>
      <c r="E31" s="157" t="s">
        <v>141</v>
      </c>
      <c r="F31" s="195" t="s">
        <v>99</v>
      </c>
      <c r="G31" s="195"/>
      <c r="H31" s="147" t="s">
        <v>65</v>
      </c>
      <c r="I31" s="136">
        <v>43524</v>
      </c>
      <c r="J31" s="136" t="s">
        <v>22</v>
      </c>
      <c r="K31" s="138"/>
      <c r="P31" s="140"/>
    </row>
    <row r="32" spans="1:16" s="139" customFormat="1" ht="94.5" customHeight="1" x14ac:dyDescent="0.2">
      <c r="A32" s="136">
        <v>43555</v>
      </c>
      <c r="B32" s="137">
        <v>10</v>
      </c>
      <c r="C32" s="185">
        <v>2</v>
      </c>
      <c r="D32" s="143">
        <f t="shared" si="1"/>
        <v>-0.33333333333333331</v>
      </c>
      <c r="E32" s="158" t="s">
        <v>142</v>
      </c>
      <c r="F32" s="195" t="s">
        <v>99</v>
      </c>
      <c r="G32" s="195"/>
      <c r="H32" s="147" t="s">
        <v>65</v>
      </c>
      <c r="I32" s="136">
        <v>43555</v>
      </c>
      <c r="J32" s="136" t="s">
        <v>22</v>
      </c>
      <c r="K32" s="138"/>
    </row>
    <row r="33" spans="1:15" s="139" customFormat="1" ht="178.5" customHeight="1" x14ac:dyDescent="0.2">
      <c r="A33" s="136">
        <v>43585</v>
      </c>
      <c r="B33" s="137">
        <v>10</v>
      </c>
      <c r="C33" s="185">
        <v>2</v>
      </c>
      <c r="D33" s="176">
        <f t="shared" si="1"/>
        <v>0</v>
      </c>
      <c r="E33" s="157" t="s">
        <v>143</v>
      </c>
      <c r="F33" s="195" t="s">
        <v>99</v>
      </c>
      <c r="G33" s="195"/>
      <c r="H33" s="147" t="s">
        <v>65</v>
      </c>
      <c r="I33" s="136">
        <v>43585</v>
      </c>
      <c r="J33" s="136" t="s">
        <v>22</v>
      </c>
      <c r="K33" s="138"/>
    </row>
    <row r="34" spans="1:15" s="139" customFormat="1" ht="180.75" customHeight="1" x14ac:dyDescent="0.2">
      <c r="A34" s="136">
        <v>43616</v>
      </c>
      <c r="B34" s="137">
        <v>10</v>
      </c>
      <c r="C34" s="185">
        <v>2</v>
      </c>
      <c r="D34" s="143">
        <f t="shared" si="1"/>
        <v>0</v>
      </c>
      <c r="E34" s="158" t="s">
        <v>144</v>
      </c>
      <c r="F34" s="195" t="s">
        <v>99</v>
      </c>
      <c r="G34" s="195"/>
      <c r="H34" s="167" t="s">
        <v>65</v>
      </c>
      <c r="I34" s="136">
        <v>43616</v>
      </c>
      <c r="J34" s="136" t="s">
        <v>22</v>
      </c>
      <c r="K34" s="138"/>
    </row>
    <row r="35" spans="1:15" s="139" customFormat="1" ht="207" customHeight="1" x14ac:dyDescent="0.2">
      <c r="A35" s="136">
        <v>43646</v>
      </c>
      <c r="B35" s="137">
        <v>10</v>
      </c>
      <c r="C35" s="185">
        <v>0</v>
      </c>
      <c r="D35" s="143">
        <f t="shared" si="1"/>
        <v>-1</v>
      </c>
      <c r="E35" s="158" t="s">
        <v>145</v>
      </c>
      <c r="F35" s="195" t="s">
        <v>146</v>
      </c>
      <c r="G35" s="195"/>
      <c r="H35" s="167" t="s">
        <v>147</v>
      </c>
      <c r="I35" s="136">
        <v>43646</v>
      </c>
      <c r="J35" s="136" t="s">
        <v>22</v>
      </c>
      <c r="K35" s="138"/>
    </row>
    <row r="36" spans="1:15" s="139" customFormat="1" ht="312.75" customHeight="1" x14ac:dyDescent="0.2">
      <c r="A36" s="136">
        <v>43677</v>
      </c>
      <c r="B36" s="137">
        <v>10</v>
      </c>
      <c r="C36" s="185">
        <v>3</v>
      </c>
      <c r="D36" s="143">
        <f>+(3-2)/2</f>
        <v>0.5</v>
      </c>
      <c r="E36" s="158" t="s">
        <v>148</v>
      </c>
      <c r="F36" s="195" t="s">
        <v>99</v>
      </c>
      <c r="G36" s="195"/>
      <c r="H36" s="147" t="s">
        <v>65</v>
      </c>
      <c r="I36" s="136">
        <v>43677</v>
      </c>
      <c r="J36" s="136" t="s">
        <v>22</v>
      </c>
      <c r="K36" s="138"/>
    </row>
    <row r="37" spans="1:15" s="139" customFormat="1" ht="160.5" customHeight="1" x14ac:dyDescent="0.2">
      <c r="A37" s="136">
        <v>43708</v>
      </c>
      <c r="B37" s="137">
        <v>10</v>
      </c>
      <c r="C37" s="185">
        <v>4</v>
      </c>
      <c r="D37" s="143">
        <v>1</v>
      </c>
      <c r="E37" s="158" t="s">
        <v>149</v>
      </c>
      <c r="F37" s="195" t="s">
        <v>99</v>
      </c>
      <c r="G37" s="195"/>
      <c r="H37" s="147" t="s">
        <v>65</v>
      </c>
      <c r="I37" s="136">
        <v>43708</v>
      </c>
      <c r="J37" s="136" t="s">
        <v>22</v>
      </c>
      <c r="K37" s="138"/>
    </row>
    <row r="38" spans="1:15" s="139" customFormat="1" ht="167.25" customHeight="1" x14ac:dyDescent="0.2">
      <c r="A38" s="136">
        <v>43738</v>
      </c>
      <c r="B38" s="137">
        <v>10</v>
      </c>
      <c r="C38" s="185">
        <v>5</v>
      </c>
      <c r="D38" s="143">
        <f t="shared" ref="D38:D41" si="2">+(C38-C37)/C37</f>
        <v>0.25</v>
      </c>
      <c r="E38" s="158" t="s">
        <v>159</v>
      </c>
      <c r="F38" s="195" t="s">
        <v>99</v>
      </c>
      <c r="G38" s="195"/>
      <c r="H38" s="172" t="s">
        <v>65</v>
      </c>
      <c r="I38" s="136">
        <v>43738</v>
      </c>
      <c r="J38" s="136" t="s">
        <v>22</v>
      </c>
      <c r="K38" s="136" t="s">
        <v>22</v>
      </c>
    </row>
    <row r="39" spans="1:15" s="139" customFormat="1" ht="291" customHeight="1" x14ac:dyDescent="0.2">
      <c r="A39" s="136">
        <v>43769</v>
      </c>
      <c r="B39" s="137">
        <v>10</v>
      </c>
      <c r="C39" s="185">
        <v>6</v>
      </c>
      <c r="D39" s="143">
        <f t="shared" si="2"/>
        <v>0.2</v>
      </c>
      <c r="E39" s="158" t="s">
        <v>162</v>
      </c>
      <c r="F39" s="195" t="s">
        <v>99</v>
      </c>
      <c r="G39" s="195"/>
      <c r="H39" s="178" t="s">
        <v>65</v>
      </c>
      <c r="I39" s="136">
        <v>43769</v>
      </c>
      <c r="J39" s="136" t="s">
        <v>22</v>
      </c>
      <c r="K39" s="136" t="s">
        <v>22</v>
      </c>
      <c r="L39" s="141"/>
      <c r="M39" s="141"/>
    </row>
    <row r="40" spans="1:15" ht="207" customHeight="1" x14ac:dyDescent="0.2">
      <c r="A40" s="108">
        <v>43799</v>
      </c>
      <c r="B40" s="109">
        <v>10</v>
      </c>
      <c r="C40" s="185">
        <v>1</v>
      </c>
      <c r="D40" s="143">
        <f t="shared" si="2"/>
        <v>-0.83333333333333337</v>
      </c>
      <c r="E40" s="158" t="s">
        <v>163</v>
      </c>
      <c r="F40" s="195" t="s">
        <v>99</v>
      </c>
      <c r="G40" s="195"/>
      <c r="H40" s="178" t="s">
        <v>65</v>
      </c>
      <c r="I40" s="108">
        <v>43799</v>
      </c>
      <c r="J40" s="136" t="s">
        <v>22</v>
      </c>
      <c r="K40" s="136" t="s">
        <v>22</v>
      </c>
      <c r="O40" s="26"/>
    </row>
    <row r="41" spans="1:15" ht="303.75" customHeight="1" thickBot="1" x14ac:dyDescent="0.25">
      <c r="A41" s="110">
        <v>43830</v>
      </c>
      <c r="B41" s="111">
        <v>10</v>
      </c>
      <c r="C41" s="185">
        <v>2</v>
      </c>
      <c r="D41" s="143">
        <f t="shared" si="2"/>
        <v>1</v>
      </c>
      <c r="E41" s="158" t="s">
        <v>164</v>
      </c>
      <c r="F41" s="195" t="s">
        <v>99</v>
      </c>
      <c r="G41" s="195"/>
      <c r="H41" s="181" t="s">
        <v>65</v>
      </c>
      <c r="I41" s="108">
        <v>43830</v>
      </c>
      <c r="J41" s="136" t="s">
        <v>22</v>
      </c>
      <c r="K41" s="136" t="s">
        <v>22</v>
      </c>
    </row>
    <row r="42" spans="1:15" ht="120.75" customHeight="1" x14ac:dyDescent="0.2">
      <c r="A42" s="83"/>
      <c r="B42" s="84"/>
      <c r="C42" s="94"/>
      <c r="D42" s="144"/>
      <c r="E42" s="159"/>
      <c r="F42" s="87"/>
      <c r="G42" s="87"/>
      <c r="H42" s="37"/>
      <c r="I42" s="83"/>
      <c r="J42" s="88"/>
      <c r="K42" s="3"/>
    </row>
    <row r="43" spans="1:15" ht="120.75" customHeight="1" x14ac:dyDescent="0.2">
      <c r="A43" s="83"/>
      <c r="B43" s="84"/>
      <c r="C43" s="85"/>
      <c r="D43" s="144"/>
      <c r="E43" s="82"/>
      <c r="F43" s="87"/>
      <c r="G43" s="87"/>
      <c r="H43" s="37"/>
      <c r="I43" s="83"/>
      <c r="J43" s="88"/>
      <c r="K43" s="3"/>
    </row>
    <row r="44" spans="1:15" ht="120.75" customHeight="1" x14ac:dyDescent="0.2">
      <c r="A44" s="83"/>
      <c r="B44" s="84"/>
      <c r="C44" s="85"/>
      <c r="D44" s="144"/>
      <c r="E44" s="82"/>
      <c r="F44" s="87"/>
      <c r="G44" s="87"/>
      <c r="H44" s="37"/>
      <c r="I44" s="83"/>
      <c r="J44" s="88"/>
      <c r="K44" s="3"/>
    </row>
    <row r="45" spans="1:15" s="3" customFormat="1" ht="16.5" customHeight="1" x14ac:dyDescent="0.2">
      <c r="A45" s="30"/>
      <c r="B45" s="33"/>
      <c r="C45" s="34"/>
      <c r="D45" s="145"/>
      <c r="E45" s="35"/>
      <c r="F45" s="35"/>
      <c r="G45" s="36"/>
      <c r="H45" s="37"/>
      <c r="I45" s="38"/>
      <c r="J45" s="29"/>
    </row>
    <row r="46" spans="1:15" s="3" customFormat="1" ht="10.5" customHeight="1" x14ac:dyDescent="0.2">
      <c r="C46" s="29"/>
      <c r="D46" s="146"/>
      <c r="F46" s="192"/>
      <c r="G46" s="17"/>
    </row>
    <row r="47" spans="1:15" s="3" customFormat="1" ht="24.95" customHeight="1" x14ac:dyDescent="0.2">
      <c r="C47" s="29"/>
      <c r="D47" s="146"/>
      <c r="F47" s="192"/>
    </row>
    <row r="48" spans="1:15"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58"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6"/>
  <sheetViews>
    <sheetView tabSelected="1" zoomScale="120" zoomScaleNormal="120" workbookViewId="0">
      <selection activeCell="C19" sqref="C19"/>
    </sheetView>
  </sheetViews>
  <sheetFormatPr baseColWidth="10" defaultRowHeight="12.75" x14ac:dyDescent="0.2"/>
  <cols>
    <col min="2" max="2" width="14.7109375" customWidth="1"/>
    <col min="3" max="3" width="7.42578125" customWidth="1"/>
  </cols>
  <sheetData>
    <row r="1" spans="2:5" ht="13.5" thickBot="1" x14ac:dyDescent="0.25"/>
    <row r="2" spans="2:5" x14ac:dyDescent="0.2">
      <c r="B2" s="253" t="s">
        <v>81</v>
      </c>
      <c r="C2" s="254"/>
      <c r="D2" s="98" t="s">
        <v>82</v>
      </c>
      <c r="E2" s="99" t="s">
        <v>83</v>
      </c>
    </row>
    <row r="3" spans="2:5" ht="31.5" x14ac:dyDescent="0.2">
      <c r="B3" s="255" t="s">
        <v>84</v>
      </c>
      <c r="C3" s="256"/>
      <c r="D3" s="55" t="s">
        <v>106</v>
      </c>
      <c r="E3" s="100" t="s">
        <v>85</v>
      </c>
    </row>
    <row r="4" spans="2:5" x14ac:dyDescent="0.2">
      <c r="B4" s="5" t="s">
        <v>15</v>
      </c>
      <c r="C4" s="70" t="s">
        <v>14</v>
      </c>
      <c r="D4" s="70" t="s">
        <v>21</v>
      </c>
      <c r="E4" s="101" t="s">
        <v>23</v>
      </c>
    </row>
    <row r="5" spans="2:5" x14ac:dyDescent="0.2">
      <c r="B5" s="65" t="s">
        <v>112</v>
      </c>
      <c r="C5" s="73">
        <v>10</v>
      </c>
      <c r="D5" s="184">
        <f>+'E01.001 VAR. QUEJAS Y RECL'!C30</f>
        <v>4</v>
      </c>
      <c r="E5" s="160">
        <f>+'E01.001 VAR. QUEJAS Y RECL'!D30</f>
        <v>-0.63636363636363635</v>
      </c>
    </row>
    <row r="6" spans="2:5" x14ac:dyDescent="0.2">
      <c r="B6" s="65" t="s">
        <v>113</v>
      </c>
      <c r="C6" s="73">
        <v>10</v>
      </c>
      <c r="D6" s="184">
        <f>+'E01.001 VAR. QUEJAS Y RECL'!C31</f>
        <v>3</v>
      </c>
      <c r="E6" s="143">
        <f t="shared" ref="E6:E10" si="0">+(D6-D5)/D5</f>
        <v>-0.25</v>
      </c>
    </row>
    <row r="7" spans="2:5" x14ac:dyDescent="0.2">
      <c r="B7" s="65" t="s">
        <v>114</v>
      </c>
      <c r="C7" s="73">
        <v>10</v>
      </c>
      <c r="D7" s="184">
        <f>+'E01.001 VAR. QUEJAS Y RECL'!C32</f>
        <v>2</v>
      </c>
      <c r="E7" s="143">
        <f t="shared" si="0"/>
        <v>-0.33333333333333331</v>
      </c>
    </row>
    <row r="8" spans="2:5" x14ac:dyDescent="0.2">
      <c r="B8" s="65" t="s">
        <v>115</v>
      </c>
      <c r="C8" s="73">
        <v>10</v>
      </c>
      <c r="D8" s="184">
        <f>+'E01.001 VAR. QUEJAS Y RECL'!C33</f>
        <v>2</v>
      </c>
      <c r="E8" s="143">
        <f t="shared" si="0"/>
        <v>0</v>
      </c>
    </row>
    <row r="9" spans="2:5" x14ac:dyDescent="0.2">
      <c r="B9" s="65" t="s">
        <v>116</v>
      </c>
      <c r="C9" s="73">
        <v>10</v>
      </c>
      <c r="D9" s="184">
        <f>+'E01.001 VAR. QUEJAS Y RECL'!C34</f>
        <v>2</v>
      </c>
      <c r="E9" s="143">
        <f t="shared" si="0"/>
        <v>0</v>
      </c>
    </row>
    <row r="10" spans="2:5" x14ac:dyDescent="0.2">
      <c r="B10" s="65" t="s">
        <v>117</v>
      </c>
      <c r="C10" s="73">
        <v>10</v>
      </c>
      <c r="D10" s="184">
        <f>+'E01.001 VAR. QUEJAS Y RECL'!C35</f>
        <v>0</v>
      </c>
      <c r="E10" s="143">
        <f t="shared" si="0"/>
        <v>-1</v>
      </c>
    </row>
    <row r="11" spans="2:5" x14ac:dyDescent="0.2">
      <c r="B11" s="65" t="s">
        <v>118</v>
      </c>
      <c r="C11" s="73">
        <v>10</v>
      </c>
      <c r="D11" s="184">
        <f>+'E01.001 VAR. QUEJAS Y RECL'!C36</f>
        <v>3</v>
      </c>
      <c r="E11" s="143">
        <v>0.5</v>
      </c>
    </row>
    <row r="12" spans="2:5" x14ac:dyDescent="0.2">
      <c r="B12" s="65" t="s">
        <v>119</v>
      </c>
      <c r="C12" s="73">
        <v>10</v>
      </c>
      <c r="D12" s="184">
        <f>+'E01.001 VAR. QUEJAS Y RECL'!C37</f>
        <v>4</v>
      </c>
      <c r="E12" s="143">
        <v>1</v>
      </c>
    </row>
    <row r="13" spans="2:5" x14ac:dyDescent="0.2">
      <c r="B13" s="65" t="s">
        <v>120</v>
      </c>
      <c r="C13" s="73">
        <v>10</v>
      </c>
      <c r="D13" s="184">
        <f>+'E01.001 VAR. QUEJAS Y RECL'!C38</f>
        <v>5</v>
      </c>
      <c r="E13" s="143">
        <v>0.28999999999999998</v>
      </c>
    </row>
    <row r="14" spans="2:5" x14ac:dyDescent="0.2">
      <c r="B14" s="65" t="s">
        <v>121</v>
      </c>
      <c r="C14" s="73">
        <v>10</v>
      </c>
      <c r="D14" s="184">
        <v>6</v>
      </c>
      <c r="E14" s="143">
        <v>0.2</v>
      </c>
    </row>
    <row r="15" spans="2:5" x14ac:dyDescent="0.2">
      <c r="B15" s="65" t="s">
        <v>122</v>
      </c>
      <c r="C15" s="73">
        <v>10</v>
      </c>
      <c r="D15" s="184">
        <v>1</v>
      </c>
      <c r="E15" s="143">
        <v>-0.83</v>
      </c>
    </row>
    <row r="16" spans="2:5" ht="13.5" thickBot="1" x14ac:dyDescent="0.25">
      <c r="B16" s="92" t="s">
        <v>123</v>
      </c>
      <c r="C16" s="93">
        <v>10</v>
      </c>
      <c r="D16" s="184">
        <v>2</v>
      </c>
      <c r="E16" s="143">
        <v>1</v>
      </c>
    </row>
    <row r="17" spans="2:14" x14ac:dyDescent="0.2">
      <c r="B17" s="83"/>
      <c r="C17" s="84"/>
      <c r="D17" s="85"/>
      <c r="E17" s="86"/>
    </row>
    <row r="22" spans="2:14" x14ac:dyDescent="0.2">
      <c r="N22" s="123"/>
    </row>
    <row r="24" spans="2:14" x14ac:dyDescent="0.2">
      <c r="M24" s="124"/>
    </row>
    <row r="26" spans="2:14" x14ac:dyDescent="0.2">
      <c r="M26" s="123"/>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9"/>
  <sheetViews>
    <sheetView view="pageBreakPreview" topLeftCell="A41" zoomScaleSheetLayoutView="100" workbookViewId="0">
      <selection activeCell="E51" sqref="E51"/>
    </sheetView>
  </sheetViews>
  <sheetFormatPr baseColWidth="10" defaultColWidth="11.42578125" defaultRowHeight="12.75" x14ac:dyDescent="0.2"/>
  <cols>
    <col min="1" max="1" width="19" customWidth="1"/>
    <col min="2" max="2" width="8.28515625" style="97" customWidth="1"/>
    <col min="3" max="3" width="13.85546875" customWidth="1"/>
    <col min="4" max="4" width="10.5703125" customWidth="1"/>
    <col min="5" max="5" width="33.5703125" style="131" customWidth="1"/>
    <col min="6" max="6" width="21.7109375" style="130" customWidth="1"/>
    <col min="7" max="7" width="21.5703125" customWidth="1"/>
    <col min="8" max="8" width="17.7109375" customWidth="1"/>
    <col min="9" max="9" width="17.5703125" customWidth="1"/>
    <col min="10" max="10" width="15.85546875" style="155" customWidth="1"/>
    <col min="11" max="13" width="11.42578125" hidden="1" customWidth="1"/>
  </cols>
  <sheetData>
    <row r="1" spans="1:18" x14ac:dyDescent="0.2">
      <c r="B1" s="115"/>
    </row>
    <row r="2" spans="1:18" ht="13.5" thickBot="1" x14ac:dyDescent="0.25">
      <c r="B2" s="115"/>
    </row>
    <row r="3" spans="1:18" ht="15" customHeight="1" x14ac:dyDescent="0.2">
      <c r="A3" s="196"/>
      <c r="B3" s="198" t="s">
        <v>66</v>
      </c>
      <c r="C3" s="198"/>
      <c r="D3" s="198"/>
      <c r="E3" s="200" t="s">
        <v>34</v>
      </c>
      <c r="F3" s="201"/>
      <c r="G3" s="201"/>
      <c r="H3" s="202"/>
      <c r="I3" s="23" t="s">
        <v>35</v>
      </c>
      <c r="J3" s="161" t="s">
        <v>40</v>
      </c>
      <c r="K3" s="8"/>
      <c r="L3" s="8"/>
      <c r="M3" s="8"/>
    </row>
    <row r="4" spans="1:18" ht="15" customHeight="1" x14ac:dyDescent="0.2">
      <c r="A4" s="197"/>
      <c r="B4" s="199"/>
      <c r="C4" s="199"/>
      <c r="D4" s="199"/>
      <c r="E4" s="203"/>
      <c r="F4" s="204"/>
      <c r="G4" s="204"/>
      <c r="H4" s="205"/>
      <c r="I4" s="24" t="s">
        <v>36</v>
      </c>
      <c r="J4" s="162" t="s">
        <v>68</v>
      </c>
      <c r="K4" s="8"/>
      <c r="L4" s="8"/>
      <c r="M4" s="8"/>
    </row>
    <row r="5" spans="1:18" ht="15" customHeight="1" x14ac:dyDescent="0.2">
      <c r="A5" s="197"/>
      <c r="B5" s="199"/>
      <c r="C5" s="199"/>
      <c r="D5" s="199"/>
      <c r="E5" s="203"/>
      <c r="F5" s="204"/>
      <c r="G5" s="204"/>
      <c r="H5" s="205"/>
      <c r="I5" s="24" t="s">
        <v>37</v>
      </c>
      <c r="J5" s="163" t="s">
        <v>67</v>
      </c>
      <c r="K5" s="8"/>
      <c r="L5" s="8"/>
      <c r="M5" s="8"/>
    </row>
    <row r="6" spans="1:18" ht="15" customHeight="1" x14ac:dyDescent="0.2">
      <c r="A6" s="197"/>
      <c r="B6" s="199"/>
      <c r="C6" s="199"/>
      <c r="D6" s="199"/>
      <c r="E6" s="203"/>
      <c r="F6" s="204"/>
      <c r="G6" s="204"/>
      <c r="H6" s="205"/>
      <c r="I6" s="25" t="s">
        <v>38</v>
      </c>
      <c r="J6" s="164">
        <v>42440</v>
      </c>
      <c r="K6" s="8"/>
      <c r="L6" s="8"/>
      <c r="M6" s="8"/>
    </row>
    <row r="7" spans="1:18" ht="24.95" customHeight="1" x14ac:dyDescent="0.2">
      <c r="A7" s="265" t="s">
        <v>13</v>
      </c>
      <c r="B7" s="266"/>
      <c r="C7" s="266"/>
      <c r="D7" s="266"/>
      <c r="E7" s="266"/>
      <c r="F7" s="266"/>
      <c r="G7" s="266"/>
      <c r="H7" s="266"/>
      <c r="I7" s="266"/>
      <c r="J7" s="228"/>
    </row>
    <row r="8" spans="1:18" ht="20.100000000000001" customHeight="1" x14ac:dyDescent="0.2">
      <c r="A8" s="229" t="s">
        <v>0</v>
      </c>
      <c r="B8" s="231" t="s">
        <v>40</v>
      </c>
      <c r="C8" s="232"/>
      <c r="D8" s="233"/>
      <c r="E8" s="237" t="s">
        <v>1</v>
      </c>
      <c r="F8" s="239" t="s">
        <v>41</v>
      </c>
      <c r="G8" s="240"/>
      <c r="H8" s="241"/>
      <c r="I8" s="11" t="s">
        <v>2</v>
      </c>
      <c r="J8" s="12" t="s">
        <v>17</v>
      </c>
    </row>
    <row r="9" spans="1:18" ht="24" customHeight="1" x14ac:dyDescent="0.2">
      <c r="A9" s="230"/>
      <c r="B9" s="234"/>
      <c r="C9" s="235"/>
      <c r="D9" s="236"/>
      <c r="E9" s="238"/>
      <c r="F9" s="242"/>
      <c r="G9" s="243"/>
      <c r="H9" s="244"/>
      <c r="I9" s="13" t="s">
        <v>20</v>
      </c>
      <c r="J9" s="14" t="s">
        <v>18</v>
      </c>
    </row>
    <row r="10" spans="1:18" x14ac:dyDescent="0.2">
      <c r="A10" s="245"/>
      <c r="B10" s="246"/>
      <c r="C10" s="246"/>
      <c r="D10" s="246"/>
      <c r="E10" s="246"/>
      <c r="F10" s="246"/>
      <c r="G10" s="246"/>
      <c r="H10" s="246"/>
      <c r="I10" s="246"/>
      <c r="J10" s="247"/>
    </row>
    <row r="11" spans="1:18" ht="115.5" customHeight="1" x14ac:dyDescent="0.2">
      <c r="A11" s="5" t="s">
        <v>3</v>
      </c>
      <c r="B11" s="211" t="s">
        <v>42</v>
      </c>
      <c r="C11" s="209"/>
      <c r="D11" s="209"/>
      <c r="E11" s="209"/>
      <c r="F11" s="210"/>
      <c r="G11" s="49" t="s">
        <v>4</v>
      </c>
      <c r="H11" s="211" t="s">
        <v>43</v>
      </c>
      <c r="I11" s="209"/>
      <c r="J11" s="212"/>
    </row>
    <row r="12" spans="1:18" ht="106.5" customHeight="1" x14ac:dyDescent="0.2">
      <c r="A12" s="5" t="s">
        <v>5</v>
      </c>
      <c r="B12" s="211" t="s">
        <v>44</v>
      </c>
      <c r="C12" s="209"/>
      <c r="D12" s="209"/>
      <c r="E12" s="209"/>
      <c r="F12" s="210"/>
      <c r="G12" s="49" t="s">
        <v>6</v>
      </c>
      <c r="H12" s="267" t="s">
        <v>45</v>
      </c>
      <c r="I12" s="268"/>
      <c r="J12" s="269"/>
      <c r="O12" s="21"/>
    </row>
    <row r="13" spans="1:18" ht="172.5" customHeight="1" x14ac:dyDescent="0.2">
      <c r="A13" s="5" t="s">
        <v>7</v>
      </c>
      <c r="B13" s="211" t="s">
        <v>46</v>
      </c>
      <c r="C13" s="209"/>
      <c r="D13" s="209"/>
      <c r="E13" s="209"/>
      <c r="F13" s="210"/>
      <c r="G13" s="49" t="s">
        <v>8</v>
      </c>
      <c r="H13" s="211" t="s">
        <v>47</v>
      </c>
      <c r="I13" s="209"/>
      <c r="J13" s="212"/>
    </row>
    <row r="14" spans="1:18" ht="25.5" x14ac:dyDescent="0.2">
      <c r="A14" s="5" t="s">
        <v>9</v>
      </c>
      <c r="B14" s="211" t="s">
        <v>48</v>
      </c>
      <c r="C14" s="209"/>
      <c r="D14" s="209"/>
      <c r="E14" s="209"/>
      <c r="F14" s="210"/>
      <c r="G14" s="49" t="s">
        <v>10</v>
      </c>
      <c r="H14" s="211" t="s">
        <v>49</v>
      </c>
      <c r="I14" s="209"/>
      <c r="J14" s="212"/>
    </row>
    <row r="15" spans="1:18" ht="38.25" customHeight="1" x14ac:dyDescent="0.2">
      <c r="A15" s="5" t="s">
        <v>11</v>
      </c>
      <c r="B15" s="211" t="s">
        <v>80</v>
      </c>
      <c r="C15" s="209"/>
      <c r="D15" s="209"/>
      <c r="E15" s="209"/>
      <c r="F15" s="210"/>
      <c r="G15" s="70" t="s">
        <v>12</v>
      </c>
      <c r="H15" s="216" t="s">
        <v>80</v>
      </c>
      <c r="I15" s="216"/>
      <c r="J15" s="216"/>
      <c r="N15" s="10"/>
      <c r="P15" s="3"/>
      <c r="Q15" s="3"/>
      <c r="R15" s="3"/>
    </row>
    <row r="16" spans="1:18" ht="41.25" customHeight="1" thickBot="1" x14ac:dyDescent="0.25">
      <c r="A16" s="31" t="s">
        <v>29</v>
      </c>
      <c r="B16" s="270">
        <v>0.8</v>
      </c>
      <c r="C16" s="271"/>
      <c r="D16" s="272"/>
      <c r="E16" s="32" t="s">
        <v>14</v>
      </c>
      <c r="F16" s="52">
        <v>100</v>
      </c>
      <c r="G16" s="32" t="s">
        <v>19</v>
      </c>
      <c r="H16" s="66" t="s">
        <v>89</v>
      </c>
      <c r="I16" s="67" t="s">
        <v>90</v>
      </c>
      <c r="J16" s="68" t="s">
        <v>91</v>
      </c>
      <c r="P16" s="4"/>
      <c r="Q16" s="4"/>
      <c r="R16" s="4"/>
    </row>
    <row r="17" spans="1:18" ht="41.25" customHeight="1" thickBot="1" x14ac:dyDescent="0.25">
      <c r="A17" s="57"/>
      <c r="B17" s="116"/>
      <c r="C17" s="117"/>
      <c r="D17" s="117"/>
      <c r="E17" s="60"/>
      <c r="F17" s="118"/>
      <c r="G17" s="60"/>
      <c r="H17" s="119"/>
      <c r="I17" s="120"/>
      <c r="J17" s="121"/>
      <c r="P17" s="4"/>
      <c r="Q17" s="4"/>
      <c r="R17" s="4"/>
    </row>
    <row r="18" spans="1:18" ht="13.5" thickBot="1" x14ac:dyDescent="0.25">
      <c r="A18" s="217"/>
      <c r="B18" s="218"/>
      <c r="C18" s="218"/>
      <c r="D18" s="218"/>
      <c r="E18" s="218"/>
      <c r="F18" s="218"/>
      <c r="G18" s="218"/>
      <c r="H18" s="218"/>
      <c r="I18" s="218"/>
      <c r="J18" s="219"/>
    </row>
    <row r="19" spans="1:18" ht="15" customHeight="1" x14ac:dyDescent="0.2">
      <c r="A19" s="196"/>
      <c r="B19" s="198" t="s">
        <v>66</v>
      </c>
      <c r="C19" s="198"/>
      <c r="D19" s="198"/>
      <c r="E19" s="200" t="s">
        <v>34</v>
      </c>
      <c r="F19" s="201"/>
      <c r="G19" s="201"/>
      <c r="H19" s="202"/>
      <c r="I19" s="23" t="s">
        <v>35</v>
      </c>
      <c r="J19" s="161" t="s">
        <v>40</v>
      </c>
      <c r="K19" s="8"/>
      <c r="L19" s="8"/>
      <c r="M19" s="8"/>
    </row>
    <row r="20" spans="1:18" ht="15" customHeight="1" x14ac:dyDescent="0.2">
      <c r="A20" s="197"/>
      <c r="B20" s="199"/>
      <c r="C20" s="199"/>
      <c r="D20" s="199"/>
      <c r="E20" s="203"/>
      <c r="F20" s="204"/>
      <c r="G20" s="204"/>
      <c r="H20" s="205"/>
      <c r="I20" s="24" t="s">
        <v>36</v>
      </c>
      <c r="J20" s="162" t="s">
        <v>71</v>
      </c>
      <c r="K20" s="8"/>
      <c r="L20" s="8"/>
      <c r="M20" s="8"/>
    </row>
    <row r="21" spans="1:18" ht="15" customHeight="1" x14ac:dyDescent="0.2">
      <c r="A21" s="197"/>
      <c r="B21" s="199"/>
      <c r="C21" s="199"/>
      <c r="D21" s="199"/>
      <c r="E21" s="203"/>
      <c r="F21" s="204"/>
      <c r="G21" s="204"/>
      <c r="H21" s="205"/>
      <c r="I21" s="24" t="s">
        <v>37</v>
      </c>
      <c r="J21" s="163" t="s">
        <v>67</v>
      </c>
      <c r="K21" s="8"/>
      <c r="L21" s="8"/>
      <c r="M21" s="8"/>
    </row>
    <row r="22" spans="1:18" ht="15" customHeight="1" thickBot="1" x14ac:dyDescent="0.25">
      <c r="A22" s="197"/>
      <c r="B22" s="199"/>
      <c r="C22" s="199"/>
      <c r="D22" s="199"/>
      <c r="E22" s="203"/>
      <c r="F22" s="204"/>
      <c r="G22" s="204"/>
      <c r="H22" s="205"/>
      <c r="I22" s="25" t="s">
        <v>38</v>
      </c>
      <c r="J22" s="164">
        <v>41229</v>
      </c>
      <c r="K22" s="8"/>
      <c r="L22" s="8"/>
      <c r="M22" s="8"/>
    </row>
    <row r="23" spans="1:18" ht="24.95" customHeight="1" x14ac:dyDescent="0.2">
      <c r="A23" s="261" t="s">
        <v>64</v>
      </c>
      <c r="B23" s="262"/>
      <c r="C23" s="262"/>
      <c r="D23" s="262"/>
      <c r="E23" s="262"/>
      <c r="F23" s="262"/>
      <c r="G23" s="262"/>
      <c r="H23" s="262"/>
      <c r="I23" s="262"/>
      <c r="J23" s="263"/>
      <c r="K23" s="3"/>
      <c r="L23" s="9"/>
    </row>
    <row r="24" spans="1:18" ht="34.5" customHeight="1" x14ac:dyDescent="0.2">
      <c r="A24" s="45" t="s">
        <v>15</v>
      </c>
      <c r="B24" s="16" t="s">
        <v>14</v>
      </c>
      <c r="C24" s="16" t="s">
        <v>21</v>
      </c>
      <c r="D24" s="46" t="s">
        <v>23</v>
      </c>
      <c r="E24" s="170" t="s">
        <v>24</v>
      </c>
      <c r="F24" s="238" t="s">
        <v>25</v>
      </c>
      <c r="G24" s="264"/>
      <c r="H24" s="46" t="s">
        <v>26</v>
      </c>
      <c r="I24" s="46" t="s">
        <v>16</v>
      </c>
      <c r="J24" s="1" t="s">
        <v>27</v>
      </c>
      <c r="K24" s="3"/>
      <c r="L24" s="9"/>
    </row>
    <row r="25" spans="1:18" ht="63.75" hidden="1" x14ac:dyDescent="0.2">
      <c r="A25" s="18">
        <v>41670</v>
      </c>
      <c r="B25" s="102">
        <f>+F16</f>
        <v>100</v>
      </c>
      <c r="C25" s="22">
        <f>95.17/100</f>
        <v>0.95169999999999999</v>
      </c>
      <c r="D25" s="6">
        <f>+(C25/B25)*100</f>
        <v>0.95169999999999999</v>
      </c>
      <c r="E25" s="48" t="s">
        <v>93</v>
      </c>
      <c r="F25" s="257" t="s">
        <v>92</v>
      </c>
      <c r="G25" s="258"/>
      <c r="H25" s="47" t="s">
        <v>52</v>
      </c>
      <c r="I25" s="18">
        <v>41670</v>
      </c>
      <c r="J25" s="165" t="s">
        <v>22</v>
      </c>
    </row>
    <row r="26" spans="1:18" ht="76.5" hidden="1" customHeight="1" x14ac:dyDescent="0.2">
      <c r="A26" s="18">
        <v>41698</v>
      </c>
      <c r="B26" s="102">
        <f>+F16</f>
        <v>100</v>
      </c>
      <c r="C26" s="22">
        <f>97.43/100</f>
        <v>0.97430000000000005</v>
      </c>
      <c r="D26" s="6">
        <f>+(C26/B26)*100</f>
        <v>0.97429999999999994</v>
      </c>
      <c r="E26" s="48" t="s">
        <v>94</v>
      </c>
      <c r="F26" s="257" t="s">
        <v>92</v>
      </c>
      <c r="G26" s="258"/>
      <c r="H26" s="47" t="s">
        <v>52</v>
      </c>
      <c r="I26" s="18">
        <v>41698</v>
      </c>
      <c r="J26" s="165" t="s">
        <v>22</v>
      </c>
    </row>
    <row r="27" spans="1:18" ht="91.5" hidden="1" customHeight="1" x14ac:dyDescent="0.2">
      <c r="A27" s="18">
        <v>41728</v>
      </c>
      <c r="B27" s="102">
        <f>+F16</f>
        <v>100</v>
      </c>
      <c r="C27" s="22">
        <f>93.28/100</f>
        <v>0.93279999999999996</v>
      </c>
      <c r="D27" s="6">
        <f>+(C27/B27)*100</f>
        <v>0.93279999999999996</v>
      </c>
      <c r="E27" s="48" t="s">
        <v>95</v>
      </c>
      <c r="F27" s="257" t="s">
        <v>92</v>
      </c>
      <c r="G27" s="258"/>
      <c r="H27" s="47" t="s">
        <v>52</v>
      </c>
      <c r="I27" s="18">
        <v>41728</v>
      </c>
      <c r="J27" s="165" t="s">
        <v>22</v>
      </c>
    </row>
    <row r="28" spans="1:18" ht="129" hidden="1" customHeight="1" x14ac:dyDescent="0.2">
      <c r="A28" s="65" t="s">
        <v>88</v>
      </c>
      <c r="B28" s="102">
        <f>+F16</f>
        <v>100</v>
      </c>
      <c r="C28" s="22">
        <f>97.29/100</f>
        <v>0.9729000000000001</v>
      </c>
      <c r="D28" s="6">
        <f>+(C28/B28)*100</f>
        <v>0.9729000000000001</v>
      </c>
      <c r="E28" s="48" t="s">
        <v>96</v>
      </c>
      <c r="F28" s="257" t="s">
        <v>92</v>
      </c>
      <c r="G28" s="258"/>
      <c r="H28" s="47" t="s">
        <v>52</v>
      </c>
      <c r="I28" s="65" t="s">
        <v>88</v>
      </c>
      <c r="J28" s="165" t="s">
        <v>22</v>
      </c>
    </row>
    <row r="29" spans="1:18" ht="78" hidden="1" customHeight="1" x14ac:dyDescent="0.2">
      <c r="A29" s="18">
        <v>41790</v>
      </c>
      <c r="B29" s="102">
        <f>+B28</f>
        <v>100</v>
      </c>
      <c r="C29" s="22">
        <f>93.27/100</f>
        <v>0.93269999999999997</v>
      </c>
      <c r="D29" s="6">
        <f>+(C29/B30)*100</f>
        <v>0.93269999999999997</v>
      </c>
      <c r="E29" s="48" t="s">
        <v>97</v>
      </c>
      <c r="F29" s="257" t="s">
        <v>92</v>
      </c>
      <c r="G29" s="258"/>
      <c r="H29" s="47" t="s">
        <v>52</v>
      </c>
      <c r="I29" s="18">
        <v>41790</v>
      </c>
      <c r="J29" s="165" t="s">
        <v>22</v>
      </c>
    </row>
    <row r="30" spans="1:18" ht="78" hidden="1" customHeight="1" x14ac:dyDescent="0.2">
      <c r="A30" s="18">
        <v>41820</v>
      </c>
      <c r="B30" s="102">
        <f>+B25</f>
        <v>100</v>
      </c>
      <c r="C30" s="22">
        <f>95.91/100</f>
        <v>0.95909999999999995</v>
      </c>
      <c r="D30" s="6">
        <f>+(C30/B30)*100</f>
        <v>0.95909999999999984</v>
      </c>
      <c r="E30" s="48" t="s">
        <v>93</v>
      </c>
      <c r="F30" s="257" t="s">
        <v>92</v>
      </c>
      <c r="G30" s="258"/>
      <c r="H30" s="69" t="s">
        <v>52</v>
      </c>
      <c r="I30" s="18">
        <v>41820</v>
      </c>
      <c r="J30" s="165" t="s">
        <v>22</v>
      </c>
    </row>
    <row r="31" spans="1:18" ht="76.5" hidden="1" x14ac:dyDescent="0.2">
      <c r="A31" s="18">
        <v>41851</v>
      </c>
      <c r="B31" s="102">
        <f>+B30</f>
        <v>100</v>
      </c>
      <c r="C31" s="22">
        <f>88.85/100</f>
        <v>0.88849999999999996</v>
      </c>
      <c r="D31" s="6">
        <f>+(C31/B31)*100</f>
        <v>0.88849999999999985</v>
      </c>
      <c r="E31" s="48" t="s">
        <v>97</v>
      </c>
      <c r="F31" s="257" t="s">
        <v>92</v>
      </c>
      <c r="G31" s="258"/>
      <c r="H31" s="69" t="s">
        <v>52</v>
      </c>
      <c r="I31" s="18">
        <v>41851</v>
      </c>
      <c r="J31" s="165" t="s">
        <v>22</v>
      </c>
    </row>
    <row r="32" spans="1:18" ht="199.5" customHeight="1" x14ac:dyDescent="0.2">
      <c r="A32" s="136">
        <v>43496</v>
      </c>
      <c r="B32" s="103">
        <v>100</v>
      </c>
      <c r="C32" s="80">
        <v>0.98750000000000004</v>
      </c>
      <c r="D32" s="72">
        <f>+C32*100%</f>
        <v>0.98750000000000004</v>
      </c>
      <c r="E32" s="169" t="s">
        <v>150</v>
      </c>
      <c r="F32" s="257" t="s">
        <v>107</v>
      </c>
      <c r="G32" s="258"/>
      <c r="H32" s="71" t="s">
        <v>52</v>
      </c>
      <c r="I32" s="136">
        <v>43496</v>
      </c>
      <c r="J32" s="165" t="s">
        <v>22</v>
      </c>
    </row>
    <row r="33" spans="1:19" ht="147" customHeight="1" x14ac:dyDescent="0.2">
      <c r="A33" s="136">
        <v>43524</v>
      </c>
      <c r="B33" s="103">
        <v>100</v>
      </c>
      <c r="C33" s="80">
        <v>0.99309999999999998</v>
      </c>
      <c r="D33" s="72">
        <f>+C33*100%</f>
        <v>0.99309999999999998</v>
      </c>
      <c r="E33" s="169" t="s">
        <v>152</v>
      </c>
      <c r="F33" s="257" t="s">
        <v>107</v>
      </c>
      <c r="G33" s="258"/>
      <c r="H33" s="71" t="s">
        <v>52</v>
      </c>
      <c r="I33" s="136">
        <v>43524</v>
      </c>
      <c r="J33" s="165" t="s">
        <v>22</v>
      </c>
    </row>
    <row r="34" spans="1:19" ht="121.5" customHeight="1" x14ac:dyDescent="0.2">
      <c r="A34" s="136">
        <v>43555</v>
      </c>
      <c r="B34" s="103">
        <v>100</v>
      </c>
      <c r="C34" s="131">
        <v>0.99319999999999997</v>
      </c>
      <c r="D34" s="72">
        <v>0.99319999999999997</v>
      </c>
      <c r="E34" s="169" t="s">
        <v>155</v>
      </c>
      <c r="F34" s="257" t="s">
        <v>107</v>
      </c>
      <c r="G34" s="258"/>
      <c r="H34" s="71" t="s">
        <v>52</v>
      </c>
      <c r="I34" s="136">
        <v>43555</v>
      </c>
      <c r="J34" s="165" t="s">
        <v>22</v>
      </c>
    </row>
    <row r="35" spans="1:19" ht="118.5" customHeight="1" x14ac:dyDescent="0.2">
      <c r="A35" s="136">
        <v>43585</v>
      </c>
      <c r="B35" s="103">
        <v>100</v>
      </c>
      <c r="C35" s="80">
        <v>0.99</v>
      </c>
      <c r="D35" s="72">
        <f t="shared" ref="D35:D40" si="0">+C35*100%</f>
        <v>0.99</v>
      </c>
      <c r="E35" s="169" t="s">
        <v>151</v>
      </c>
      <c r="F35" s="257" t="s">
        <v>107</v>
      </c>
      <c r="G35" s="258"/>
      <c r="H35" s="71" t="s">
        <v>52</v>
      </c>
      <c r="I35" s="136">
        <v>43585</v>
      </c>
      <c r="J35" s="165" t="s">
        <v>22</v>
      </c>
    </row>
    <row r="36" spans="1:19" ht="120" customHeight="1" x14ac:dyDescent="0.2">
      <c r="A36" s="136">
        <v>43616</v>
      </c>
      <c r="B36" s="103">
        <v>100</v>
      </c>
      <c r="C36" s="80">
        <v>0.9929</v>
      </c>
      <c r="D36" s="72">
        <f t="shared" si="0"/>
        <v>0.9929</v>
      </c>
      <c r="E36" s="169" t="s">
        <v>153</v>
      </c>
      <c r="F36" s="257" t="s">
        <v>107</v>
      </c>
      <c r="G36" s="258"/>
      <c r="H36" s="132" t="s">
        <v>52</v>
      </c>
      <c r="I36" s="136">
        <v>43616</v>
      </c>
      <c r="J36" s="166" t="s">
        <v>22</v>
      </c>
    </row>
    <row r="37" spans="1:19" ht="114.75" hidden="1" customHeight="1" x14ac:dyDescent="0.2">
      <c r="A37" s="136">
        <v>43646</v>
      </c>
      <c r="B37" s="103">
        <v>100</v>
      </c>
      <c r="C37" s="127">
        <v>0.99319999999999997</v>
      </c>
      <c r="D37" s="72">
        <f t="shared" si="0"/>
        <v>0.99319999999999997</v>
      </c>
      <c r="E37" s="169"/>
      <c r="F37" s="257"/>
      <c r="G37" s="258"/>
      <c r="H37" s="71"/>
      <c r="I37" s="136">
        <v>43646</v>
      </c>
      <c r="J37" s="165"/>
    </row>
    <row r="38" spans="1:19" ht="143.25" customHeight="1" x14ac:dyDescent="0.2">
      <c r="A38" s="136" t="s">
        <v>154</v>
      </c>
      <c r="B38" s="103">
        <v>100</v>
      </c>
      <c r="C38" s="127">
        <v>0.98319999999999996</v>
      </c>
      <c r="D38" s="72">
        <f t="shared" si="0"/>
        <v>0.98319999999999996</v>
      </c>
      <c r="E38" s="169" t="s">
        <v>156</v>
      </c>
      <c r="F38" s="259" t="s">
        <v>107</v>
      </c>
      <c r="G38" s="260"/>
      <c r="H38" s="133" t="s">
        <v>52</v>
      </c>
      <c r="I38" s="136" t="s">
        <v>154</v>
      </c>
      <c r="J38" s="166" t="s">
        <v>22</v>
      </c>
    </row>
    <row r="39" spans="1:19" ht="112.5" customHeight="1" x14ac:dyDescent="0.2">
      <c r="A39" s="136">
        <v>43677</v>
      </c>
      <c r="B39" s="103">
        <v>100</v>
      </c>
      <c r="C39" s="128">
        <v>0.99319999999999997</v>
      </c>
      <c r="D39" s="72">
        <f t="shared" si="0"/>
        <v>0.99319999999999997</v>
      </c>
      <c r="E39" s="169" t="s">
        <v>157</v>
      </c>
      <c r="F39" s="257" t="s">
        <v>107</v>
      </c>
      <c r="G39" s="258"/>
      <c r="H39" s="133" t="s">
        <v>52</v>
      </c>
      <c r="I39" s="136">
        <v>43677</v>
      </c>
      <c r="J39" s="166" t="s">
        <v>22</v>
      </c>
    </row>
    <row r="40" spans="1:19" ht="102" customHeight="1" x14ac:dyDescent="0.2">
      <c r="A40" s="136">
        <v>43708</v>
      </c>
      <c r="B40" s="103">
        <v>100</v>
      </c>
      <c r="C40" s="128">
        <v>0.99680000000000002</v>
      </c>
      <c r="D40" s="72">
        <f t="shared" si="0"/>
        <v>0.99680000000000002</v>
      </c>
      <c r="E40" s="169" t="s">
        <v>158</v>
      </c>
      <c r="F40" s="257" t="s">
        <v>107</v>
      </c>
      <c r="G40" s="258"/>
      <c r="H40" s="168" t="s">
        <v>52</v>
      </c>
      <c r="I40" s="136">
        <v>43708</v>
      </c>
      <c r="J40" s="166" t="s">
        <v>22</v>
      </c>
    </row>
    <row r="41" spans="1:19" ht="136.5" customHeight="1" x14ac:dyDescent="0.2">
      <c r="A41" s="136">
        <v>43738</v>
      </c>
      <c r="B41" s="103">
        <v>100</v>
      </c>
      <c r="C41" s="128">
        <v>0.98250000000000004</v>
      </c>
      <c r="D41" s="72">
        <v>0.98470000000000002</v>
      </c>
      <c r="E41" s="169" t="s">
        <v>160</v>
      </c>
      <c r="F41" s="257" t="s">
        <v>107</v>
      </c>
      <c r="G41" s="258"/>
      <c r="H41" s="173" t="s">
        <v>52</v>
      </c>
      <c r="I41" s="136">
        <v>43738</v>
      </c>
      <c r="J41" s="166" t="s">
        <v>22</v>
      </c>
      <c r="Q41" s="107"/>
    </row>
    <row r="42" spans="1:19" ht="109.5" customHeight="1" x14ac:dyDescent="0.2">
      <c r="A42" s="136">
        <v>43769</v>
      </c>
      <c r="B42" s="103">
        <v>100</v>
      </c>
      <c r="C42" s="128">
        <v>98.47</v>
      </c>
      <c r="D42" s="72">
        <v>0.98470000000000002</v>
      </c>
      <c r="E42" s="169" t="s">
        <v>161</v>
      </c>
      <c r="F42" s="257" t="s">
        <v>107</v>
      </c>
      <c r="G42" s="258"/>
      <c r="H42" s="179" t="s">
        <v>52</v>
      </c>
      <c r="I42" s="136">
        <v>43769</v>
      </c>
      <c r="J42" s="166" t="s">
        <v>22</v>
      </c>
    </row>
    <row r="43" spans="1:19" ht="111" customHeight="1" x14ac:dyDescent="0.2">
      <c r="A43" s="136">
        <v>43799</v>
      </c>
      <c r="B43" s="103">
        <v>100</v>
      </c>
      <c r="C43" s="127">
        <v>97.34</v>
      </c>
      <c r="D43" s="72">
        <v>0.97340000000000004</v>
      </c>
      <c r="E43" s="180" t="s">
        <v>165</v>
      </c>
      <c r="F43" s="257" t="s">
        <v>107</v>
      </c>
      <c r="G43" s="258"/>
      <c r="H43" s="179" t="s">
        <v>52</v>
      </c>
      <c r="I43" s="136">
        <v>43799</v>
      </c>
      <c r="J43" s="166" t="s">
        <v>22</v>
      </c>
    </row>
    <row r="44" spans="1:19" ht="105" customHeight="1" x14ac:dyDescent="0.2">
      <c r="A44" s="136">
        <v>43830</v>
      </c>
      <c r="B44" s="103">
        <v>100</v>
      </c>
      <c r="C44" s="127">
        <v>97.22</v>
      </c>
      <c r="D44" s="72">
        <v>0.97219999999999995</v>
      </c>
      <c r="E44" s="169" t="s">
        <v>166</v>
      </c>
      <c r="F44" s="257" t="s">
        <v>107</v>
      </c>
      <c r="G44" s="258"/>
      <c r="H44" s="183" t="s">
        <v>52</v>
      </c>
      <c r="I44" s="136">
        <v>43830</v>
      </c>
      <c r="J44" s="166" t="s">
        <v>22</v>
      </c>
    </row>
    <row r="45" spans="1:19" x14ac:dyDescent="0.2">
      <c r="S45" s="20"/>
    </row>
    <row r="46" spans="1:19" x14ac:dyDescent="0.2">
      <c r="S46" s="20"/>
    </row>
    <row r="47" spans="1:19" x14ac:dyDescent="0.2">
      <c r="S47" s="20"/>
    </row>
    <row r="82" spans="1:9" x14ac:dyDescent="0.2">
      <c r="A82" s="276"/>
      <c r="B82" s="276"/>
      <c r="C82" s="77"/>
      <c r="D82" s="78"/>
      <c r="E82" s="276"/>
      <c r="F82" s="276"/>
      <c r="G82" s="76"/>
      <c r="H82" s="76"/>
      <c r="I82" s="76"/>
    </row>
    <row r="83" spans="1:9" x14ac:dyDescent="0.2">
      <c r="C83" s="74"/>
      <c r="D83" s="74"/>
      <c r="F83" s="131"/>
      <c r="I83" s="74"/>
    </row>
    <row r="84" spans="1:9" x14ac:dyDescent="0.2">
      <c r="A84" s="274"/>
      <c r="B84" s="274"/>
      <c r="C84" s="74"/>
      <c r="D84" s="74"/>
      <c r="E84" s="275"/>
      <c r="F84" s="275"/>
      <c r="G84" s="26"/>
      <c r="I84" s="74"/>
    </row>
    <row r="85" spans="1:9" x14ac:dyDescent="0.2">
      <c r="A85" s="274"/>
      <c r="B85" s="274"/>
      <c r="C85" s="74"/>
      <c r="D85" s="74"/>
      <c r="E85" s="273"/>
      <c r="F85" s="275"/>
      <c r="G85" s="26"/>
      <c r="H85" s="26"/>
      <c r="I85" s="75"/>
    </row>
    <row r="86" spans="1:9" x14ac:dyDescent="0.2">
      <c r="A86" s="26"/>
      <c r="C86" s="74"/>
      <c r="D86" s="74"/>
      <c r="E86" s="273"/>
      <c r="F86" s="275"/>
      <c r="G86" s="26"/>
      <c r="H86" s="26"/>
      <c r="I86" s="74"/>
    </row>
    <row r="87" spans="1:9" x14ac:dyDescent="0.2">
      <c r="C87" s="74"/>
      <c r="D87" s="74"/>
      <c r="E87" s="273"/>
      <c r="F87" s="273"/>
      <c r="G87" s="26"/>
      <c r="H87" s="26"/>
      <c r="I87" s="74"/>
    </row>
    <row r="88" spans="1:9" x14ac:dyDescent="0.2">
      <c r="A88" s="274"/>
      <c r="B88" s="274"/>
      <c r="C88" s="74"/>
      <c r="D88" s="74"/>
      <c r="E88" s="273"/>
      <c r="F88" s="273"/>
      <c r="G88" s="26"/>
      <c r="H88" s="26"/>
      <c r="I88" s="74"/>
    </row>
    <row r="89" spans="1:9" x14ac:dyDescent="0.2">
      <c r="C89" s="74"/>
      <c r="D89" s="74"/>
      <c r="E89" s="273"/>
      <c r="F89" s="273"/>
      <c r="G89" s="26"/>
      <c r="H89" s="26"/>
      <c r="I89" s="74"/>
    </row>
  </sheetData>
  <mergeCells count="57">
    <mergeCell ref="F44:G44"/>
    <mergeCell ref="F39:G39"/>
    <mergeCell ref="F40:G40"/>
    <mergeCell ref="A82:B82"/>
    <mergeCell ref="E82:F82"/>
    <mergeCell ref="F41:G41"/>
    <mergeCell ref="F42:G42"/>
    <mergeCell ref="F43:G43"/>
    <mergeCell ref="E88:F88"/>
    <mergeCell ref="E89:F89"/>
    <mergeCell ref="A84:B84"/>
    <mergeCell ref="A85:B85"/>
    <mergeCell ref="A88:B88"/>
    <mergeCell ref="E84:F84"/>
    <mergeCell ref="E85:F85"/>
    <mergeCell ref="E86:F86"/>
    <mergeCell ref="E87:F87"/>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$S$45:$S$47</formula1>
    </dataValidation>
  </dataValidations>
  <pageMargins left="0.23622047244094491" right="0.23622047244094491" top="0.59055118110236227" bottom="0.87" header="0.19685039370078741" footer="0.19685039370078741"/>
  <pageSetup paperSize="119" scale="74"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4:H17"/>
  <sheetViews>
    <sheetView workbookViewId="0">
      <selection activeCell="J23" sqref="J23"/>
    </sheetView>
  </sheetViews>
  <sheetFormatPr baseColWidth="10" defaultRowHeight="12.75" x14ac:dyDescent="0.2"/>
  <cols>
    <col min="2" max="2" width="12.7109375" customWidth="1"/>
    <col min="3" max="3" width="15.7109375" customWidth="1"/>
    <col min="4" max="4" width="14.42578125" customWidth="1"/>
    <col min="5" max="5" width="17" customWidth="1"/>
  </cols>
  <sheetData>
    <row r="4" spans="2:8" ht="26.25" thickBot="1" x14ac:dyDescent="0.25">
      <c r="B4" s="32" t="s">
        <v>19</v>
      </c>
      <c r="C4" s="66" t="s">
        <v>89</v>
      </c>
      <c r="D4" s="67" t="s">
        <v>90</v>
      </c>
      <c r="E4" s="68" t="s">
        <v>91</v>
      </c>
    </row>
    <row r="5" spans="2:8" x14ac:dyDescent="0.2">
      <c r="B5" s="112" t="s">
        <v>15</v>
      </c>
      <c r="C5" s="16" t="s">
        <v>14</v>
      </c>
      <c r="D5" s="16" t="s">
        <v>21</v>
      </c>
      <c r="E5" s="113" t="s">
        <v>23</v>
      </c>
    </row>
    <row r="6" spans="2:8" x14ac:dyDescent="0.2">
      <c r="B6" s="65">
        <v>43131</v>
      </c>
      <c r="C6" s="103">
        <v>100</v>
      </c>
      <c r="D6" s="156">
        <f>+'E01.002 EFECT RTA'!D32</f>
        <v>0.98750000000000004</v>
      </c>
      <c r="E6" s="72">
        <f>+'E01.002 EFECT RTA'!D32</f>
        <v>0.98750000000000004</v>
      </c>
      <c r="G6" s="125"/>
    </row>
    <row r="7" spans="2:8" x14ac:dyDescent="0.2">
      <c r="B7" s="65">
        <v>43159</v>
      </c>
      <c r="C7" s="103">
        <v>100</v>
      </c>
      <c r="D7" s="156">
        <f>+'E01.002 EFECT RTA'!D33</f>
        <v>0.99309999999999998</v>
      </c>
      <c r="E7" s="72">
        <f>+'E01.002 EFECT RTA'!D33</f>
        <v>0.99309999999999998</v>
      </c>
    </row>
    <row r="8" spans="2:8" x14ac:dyDescent="0.2">
      <c r="B8" s="65">
        <v>43190</v>
      </c>
      <c r="C8" s="103">
        <v>100</v>
      </c>
      <c r="D8" s="156">
        <f>+'E01.002 EFECT RTA'!D35</f>
        <v>0.99</v>
      </c>
      <c r="E8" s="72">
        <f>+'E01.002 EFECT RTA'!D35</f>
        <v>0.99</v>
      </c>
    </row>
    <row r="9" spans="2:8" x14ac:dyDescent="0.2">
      <c r="B9" s="65">
        <v>43220</v>
      </c>
      <c r="C9" s="103">
        <v>100</v>
      </c>
      <c r="D9" s="156">
        <f>+'E01.002 EFECT RTA'!D36</f>
        <v>0.9929</v>
      </c>
      <c r="E9" s="72">
        <f>+'E01.002 EFECT RTA'!D36</f>
        <v>0.9929</v>
      </c>
      <c r="G9" s="126"/>
      <c r="H9" s="123"/>
    </row>
    <row r="10" spans="2:8" x14ac:dyDescent="0.2">
      <c r="B10" s="65">
        <v>43251</v>
      </c>
      <c r="C10" s="103">
        <v>100</v>
      </c>
      <c r="D10" s="156">
        <f>+'E01.002 EFECT RTA'!D37</f>
        <v>0.99319999999999997</v>
      </c>
      <c r="E10" s="72">
        <f>+'E01.002 EFECT RTA'!D37</f>
        <v>0.99319999999999997</v>
      </c>
    </row>
    <row r="11" spans="2:8" x14ac:dyDescent="0.2">
      <c r="B11" s="65">
        <v>43281</v>
      </c>
      <c r="C11" s="103">
        <v>100</v>
      </c>
      <c r="D11" s="156">
        <f>+'E01.002 EFECT RTA'!D38</f>
        <v>0.98319999999999996</v>
      </c>
      <c r="E11" s="72">
        <f>+'E01.002 EFECT RTA'!D38</f>
        <v>0.98319999999999996</v>
      </c>
    </row>
    <row r="12" spans="2:8" x14ac:dyDescent="0.2">
      <c r="B12" s="65">
        <v>43312</v>
      </c>
      <c r="C12" s="103">
        <v>100</v>
      </c>
      <c r="D12" s="156">
        <f>+'E01.002 EFECT RTA'!D39</f>
        <v>0.99319999999999997</v>
      </c>
      <c r="E12" s="72">
        <f>+'E01.002 EFECT RTA'!D39</f>
        <v>0.99319999999999997</v>
      </c>
    </row>
    <row r="13" spans="2:8" x14ac:dyDescent="0.2">
      <c r="B13" s="65">
        <v>43343</v>
      </c>
      <c r="C13" s="103">
        <v>100</v>
      </c>
      <c r="D13" s="156">
        <f>+'E01.002 EFECT RTA'!D40</f>
        <v>0.99680000000000002</v>
      </c>
      <c r="E13" s="72">
        <f>+'E01.002 EFECT RTA'!D40</f>
        <v>0.99680000000000002</v>
      </c>
    </row>
    <row r="14" spans="2:8" x14ac:dyDescent="0.2">
      <c r="B14" s="65">
        <v>43373</v>
      </c>
      <c r="C14" s="103">
        <v>100</v>
      </c>
      <c r="D14" s="156">
        <f>+'E01.002 EFECT RTA'!D41</f>
        <v>0.98470000000000002</v>
      </c>
      <c r="E14" s="72">
        <f>+'E01.002 EFECT RTA'!D41</f>
        <v>0.98470000000000002</v>
      </c>
    </row>
    <row r="15" spans="2:8" x14ac:dyDescent="0.2">
      <c r="B15" s="122">
        <v>43769</v>
      </c>
      <c r="C15" s="103">
        <v>100</v>
      </c>
      <c r="D15" s="156">
        <v>0.98470000000000002</v>
      </c>
      <c r="E15" s="72">
        <f>+'E01.002 EFECT RTA'!D42</f>
        <v>0.98470000000000002</v>
      </c>
    </row>
    <row r="16" spans="2:8" x14ac:dyDescent="0.2">
      <c r="B16" s="65">
        <v>43799</v>
      </c>
      <c r="C16" s="103">
        <v>100</v>
      </c>
      <c r="D16" s="156">
        <v>0.97340000000000004</v>
      </c>
      <c r="E16" s="72">
        <f>+'E01.002 EFECT RTA'!D43</f>
        <v>0.97340000000000004</v>
      </c>
    </row>
    <row r="17" spans="2:5" x14ac:dyDescent="0.2">
      <c r="B17" s="65">
        <v>43830</v>
      </c>
      <c r="C17" s="103">
        <v>100</v>
      </c>
      <c r="D17" s="156">
        <v>0.97219999999999995</v>
      </c>
      <c r="E17" s="72">
        <v>0.97219999999999995</v>
      </c>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25" zoomScaleSheetLayoutView="100" workbookViewId="0">
      <selection activeCell="O25" sqref="O25"/>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298"/>
      <c r="B1" s="299"/>
      <c r="C1" s="299"/>
      <c r="D1" s="299"/>
      <c r="E1" s="299"/>
      <c r="F1" s="299"/>
      <c r="G1" s="299"/>
      <c r="H1" s="299"/>
      <c r="I1" s="299"/>
      <c r="J1" s="299"/>
      <c r="K1" s="15"/>
      <c r="L1" s="15"/>
      <c r="M1" s="2"/>
    </row>
    <row r="2" spans="1:18" ht="12.75" customHeight="1" x14ac:dyDescent="0.2">
      <c r="A2" s="196"/>
      <c r="B2" s="198" t="s">
        <v>72</v>
      </c>
      <c r="C2" s="198"/>
      <c r="D2" s="198"/>
      <c r="E2" s="200" t="s">
        <v>53</v>
      </c>
      <c r="F2" s="201"/>
      <c r="G2" s="201"/>
      <c r="H2" s="202"/>
      <c r="I2" s="23" t="s">
        <v>35</v>
      </c>
      <c r="J2" s="27" t="s">
        <v>54</v>
      </c>
      <c r="K2" s="3"/>
      <c r="L2" s="3"/>
      <c r="M2" s="3"/>
    </row>
    <row r="3" spans="1:18" ht="12.75" customHeight="1" x14ac:dyDescent="0.2">
      <c r="A3" s="197"/>
      <c r="B3" s="199"/>
      <c r="C3" s="199"/>
      <c r="D3" s="199"/>
      <c r="E3" s="203"/>
      <c r="F3" s="204"/>
      <c r="G3" s="204"/>
      <c r="H3" s="205"/>
      <c r="I3" s="24" t="s">
        <v>36</v>
      </c>
      <c r="J3" s="28" t="s">
        <v>50</v>
      </c>
      <c r="K3" s="3"/>
      <c r="L3" s="3"/>
      <c r="M3" s="3"/>
    </row>
    <row r="4" spans="1:18" ht="12.75" customHeight="1" x14ac:dyDescent="0.2">
      <c r="A4" s="197"/>
      <c r="B4" s="199"/>
      <c r="C4" s="199"/>
      <c r="D4" s="199"/>
      <c r="E4" s="203"/>
      <c r="F4" s="204"/>
      <c r="G4" s="204"/>
      <c r="H4" s="205"/>
      <c r="I4" s="24" t="s">
        <v>37</v>
      </c>
      <c r="J4" s="50" t="s">
        <v>76</v>
      </c>
      <c r="K4" s="3"/>
      <c r="L4" s="3"/>
      <c r="M4" s="3"/>
    </row>
    <row r="5" spans="1:18" ht="15" customHeight="1" x14ac:dyDescent="0.2">
      <c r="A5" s="197"/>
      <c r="B5" s="199"/>
      <c r="C5" s="199"/>
      <c r="D5" s="199"/>
      <c r="E5" s="203"/>
      <c r="F5" s="204"/>
      <c r="G5" s="204"/>
      <c r="H5" s="205"/>
      <c r="I5" s="25" t="s">
        <v>38</v>
      </c>
      <c r="J5" s="51">
        <v>42440</v>
      </c>
      <c r="K5" s="3"/>
      <c r="L5" s="3"/>
      <c r="M5" s="3"/>
    </row>
    <row r="6" spans="1:18" x14ac:dyDescent="0.2">
      <c r="A6" s="265" t="s">
        <v>13</v>
      </c>
      <c r="B6" s="266"/>
      <c r="C6" s="266"/>
      <c r="D6" s="266"/>
      <c r="E6" s="266"/>
      <c r="F6" s="266"/>
      <c r="G6" s="266"/>
      <c r="H6" s="266"/>
      <c r="I6" s="266"/>
      <c r="J6" s="228"/>
    </row>
    <row r="7" spans="1:18" ht="25.5" x14ac:dyDescent="0.2">
      <c r="A7" s="229" t="s">
        <v>0</v>
      </c>
      <c r="B7" s="231" t="s">
        <v>54</v>
      </c>
      <c r="C7" s="232"/>
      <c r="D7" s="233"/>
      <c r="E7" s="237" t="s">
        <v>1</v>
      </c>
      <c r="F7" s="239" t="s">
        <v>55</v>
      </c>
      <c r="G7" s="240"/>
      <c r="H7" s="241"/>
      <c r="I7" s="11" t="s">
        <v>2</v>
      </c>
      <c r="J7" s="12" t="s">
        <v>17</v>
      </c>
    </row>
    <row r="8" spans="1:18" ht="25.5" x14ac:dyDescent="0.2">
      <c r="A8" s="230"/>
      <c r="B8" s="234"/>
      <c r="C8" s="235"/>
      <c r="D8" s="236"/>
      <c r="E8" s="238"/>
      <c r="F8" s="242"/>
      <c r="G8" s="243"/>
      <c r="H8" s="244"/>
      <c r="I8" s="13" t="s">
        <v>20</v>
      </c>
      <c r="J8" s="14" t="s">
        <v>18</v>
      </c>
    </row>
    <row r="9" spans="1:18" x14ac:dyDescent="0.2">
      <c r="A9" s="245"/>
      <c r="B9" s="246"/>
      <c r="C9" s="246"/>
      <c r="D9" s="246"/>
      <c r="E9" s="246"/>
      <c r="F9" s="246"/>
      <c r="G9" s="246"/>
      <c r="H9" s="246"/>
      <c r="I9" s="246"/>
      <c r="J9" s="247"/>
    </row>
    <row r="10" spans="1:18" ht="66.75" customHeight="1" x14ac:dyDescent="0.2">
      <c r="A10" s="5" t="s">
        <v>3</v>
      </c>
      <c r="B10" s="285" t="s">
        <v>56</v>
      </c>
      <c r="C10" s="286"/>
      <c r="D10" s="286"/>
      <c r="E10" s="286"/>
      <c r="F10" s="287"/>
      <c r="G10" s="49" t="s">
        <v>4</v>
      </c>
      <c r="H10" s="285" t="s">
        <v>57</v>
      </c>
      <c r="I10" s="286"/>
      <c r="J10" s="288"/>
    </row>
    <row r="11" spans="1:18" ht="78.75" customHeight="1" x14ac:dyDescent="0.2">
      <c r="A11" s="5" t="s">
        <v>5</v>
      </c>
      <c r="B11" s="285" t="s">
        <v>44</v>
      </c>
      <c r="C11" s="286"/>
      <c r="D11" s="286"/>
      <c r="E11" s="286"/>
      <c r="F11" s="287"/>
      <c r="G11" s="49" t="s">
        <v>6</v>
      </c>
      <c r="H11" s="285" t="s">
        <v>58</v>
      </c>
      <c r="I11" s="286"/>
      <c r="J11" s="288"/>
    </row>
    <row r="12" spans="1:18" ht="92.25" customHeight="1" x14ac:dyDescent="0.2">
      <c r="A12" s="5" t="s">
        <v>7</v>
      </c>
      <c r="B12" s="285" t="s">
        <v>59</v>
      </c>
      <c r="C12" s="286"/>
      <c r="D12" s="286"/>
      <c r="E12" s="286"/>
      <c r="F12" s="287"/>
      <c r="G12" s="49" t="s">
        <v>8</v>
      </c>
      <c r="H12" s="285" t="s">
        <v>60</v>
      </c>
      <c r="I12" s="286"/>
      <c r="J12" s="288"/>
    </row>
    <row r="13" spans="1:18" ht="38.25" x14ac:dyDescent="0.2">
      <c r="A13" s="5" t="s">
        <v>9</v>
      </c>
      <c r="B13" s="285" t="s">
        <v>61</v>
      </c>
      <c r="C13" s="286"/>
      <c r="D13" s="286"/>
      <c r="E13" s="286"/>
      <c r="F13" s="287"/>
      <c r="G13" s="49" t="s">
        <v>10</v>
      </c>
      <c r="H13" s="285" t="s">
        <v>62</v>
      </c>
      <c r="I13" s="286"/>
      <c r="J13" s="288"/>
    </row>
    <row r="14" spans="1:18" ht="38.25" customHeight="1" x14ac:dyDescent="0.2">
      <c r="A14" s="5" t="s">
        <v>11</v>
      </c>
      <c r="B14" s="208" t="s">
        <v>33</v>
      </c>
      <c r="C14" s="289"/>
      <c r="D14" s="289"/>
      <c r="E14" s="289"/>
      <c r="F14" s="290"/>
      <c r="G14" s="49" t="s">
        <v>12</v>
      </c>
      <c r="H14" s="216" t="s">
        <v>73</v>
      </c>
      <c r="I14" s="216"/>
      <c r="J14" s="291"/>
      <c r="N14" s="10"/>
      <c r="P14" s="3"/>
      <c r="Q14" s="3"/>
      <c r="R14" s="3"/>
    </row>
    <row r="15" spans="1:18" ht="26.25" thickBot="1" x14ac:dyDescent="0.25">
      <c r="A15" s="31" t="s">
        <v>29</v>
      </c>
      <c r="B15" s="292">
        <v>1</v>
      </c>
      <c r="C15" s="293"/>
      <c r="D15" s="294"/>
      <c r="E15" s="32" t="s">
        <v>14</v>
      </c>
      <c r="F15" s="53">
        <v>1</v>
      </c>
      <c r="G15" s="32" t="s">
        <v>19</v>
      </c>
      <c r="H15" s="295"/>
      <c r="I15" s="296"/>
      <c r="J15" s="297"/>
      <c r="P15" s="4"/>
      <c r="Q15" s="4"/>
      <c r="R15" s="4"/>
    </row>
    <row r="16" spans="1:18" ht="13.5" thickBot="1" x14ac:dyDescent="0.25">
      <c r="A16" s="217"/>
      <c r="B16" s="218"/>
      <c r="C16" s="218"/>
      <c r="D16" s="218"/>
      <c r="E16" s="218"/>
      <c r="F16" s="218"/>
      <c r="G16" s="218"/>
      <c r="H16" s="218"/>
      <c r="I16" s="218"/>
      <c r="J16" s="219"/>
    </row>
    <row r="17" spans="1:13" ht="13.5" thickBot="1" x14ac:dyDescent="0.25">
      <c r="A17" s="279"/>
      <c r="B17" s="280"/>
      <c r="C17" s="280"/>
      <c r="D17" s="280"/>
      <c r="E17" s="280"/>
      <c r="F17" s="280"/>
      <c r="G17" s="280"/>
      <c r="H17" s="280"/>
      <c r="I17" s="280"/>
      <c r="J17" s="281"/>
      <c r="K17" s="3"/>
      <c r="L17" s="3"/>
    </row>
    <row r="18" spans="1:13" ht="12.75" customHeight="1" x14ac:dyDescent="0.2">
      <c r="A18" s="196"/>
      <c r="B18" s="198" t="s">
        <v>72</v>
      </c>
      <c r="C18" s="198"/>
      <c r="D18" s="198"/>
      <c r="E18" s="200" t="s">
        <v>53</v>
      </c>
      <c r="F18" s="201"/>
      <c r="G18" s="201"/>
      <c r="H18" s="202"/>
      <c r="I18" s="23" t="s">
        <v>35</v>
      </c>
      <c r="J18" s="27" t="s">
        <v>54</v>
      </c>
      <c r="K18" s="3"/>
      <c r="L18" s="3"/>
      <c r="M18" s="3"/>
    </row>
    <row r="19" spans="1:13" ht="12.75" customHeight="1" x14ac:dyDescent="0.2">
      <c r="A19" s="197"/>
      <c r="B19" s="199"/>
      <c r="C19" s="199"/>
      <c r="D19" s="199"/>
      <c r="E19" s="203"/>
      <c r="F19" s="204"/>
      <c r="G19" s="204"/>
      <c r="H19" s="205"/>
      <c r="I19" s="24" t="s">
        <v>36</v>
      </c>
      <c r="J19" s="28" t="s">
        <v>51</v>
      </c>
      <c r="K19" s="3"/>
      <c r="L19" s="3"/>
      <c r="M19" s="3"/>
    </row>
    <row r="20" spans="1:13" ht="12.75" customHeight="1" x14ac:dyDescent="0.2">
      <c r="A20" s="197"/>
      <c r="B20" s="199"/>
      <c r="C20" s="199"/>
      <c r="D20" s="199"/>
      <c r="E20" s="203"/>
      <c r="F20" s="204"/>
      <c r="G20" s="204"/>
      <c r="H20" s="205"/>
      <c r="I20" s="24" t="s">
        <v>37</v>
      </c>
      <c r="J20" s="50" t="s">
        <v>67</v>
      </c>
      <c r="K20" s="3"/>
      <c r="L20" s="3"/>
      <c r="M20" s="3"/>
    </row>
    <row r="21" spans="1:13" ht="25.5" customHeight="1" x14ac:dyDescent="0.2">
      <c r="A21" s="197"/>
      <c r="B21" s="199"/>
      <c r="C21" s="199"/>
      <c r="D21" s="199"/>
      <c r="E21" s="203"/>
      <c r="F21" s="204"/>
      <c r="G21" s="204"/>
      <c r="H21" s="205"/>
      <c r="I21" s="25" t="s">
        <v>38</v>
      </c>
      <c r="J21" s="51">
        <v>41229</v>
      </c>
      <c r="K21" s="3"/>
      <c r="L21" s="3"/>
      <c r="M21" s="3"/>
    </row>
    <row r="22" spans="1:13" ht="13.5" thickBot="1" x14ac:dyDescent="0.25">
      <c r="A22" s="282" t="s">
        <v>39</v>
      </c>
      <c r="B22" s="283"/>
      <c r="C22" s="283"/>
      <c r="D22" s="283"/>
      <c r="E22" s="283"/>
      <c r="F22" s="283"/>
      <c r="G22" s="283"/>
      <c r="H22" s="283"/>
      <c r="I22" s="283"/>
      <c r="J22" s="284"/>
    </row>
    <row r="23" spans="1:13" ht="25.5" x14ac:dyDescent="0.2">
      <c r="A23" s="39" t="s">
        <v>15</v>
      </c>
      <c r="B23" s="104" t="s">
        <v>14</v>
      </c>
      <c r="C23" s="104" t="s">
        <v>21</v>
      </c>
      <c r="D23" s="96" t="s">
        <v>23</v>
      </c>
      <c r="E23" s="96" t="s">
        <v>24</v>
      </c>
      <c r="F23" s="248" t="s">
        <v>25</v>
      </c>
      <c r="G23" s="249"/>
      <c r="H23" s="96" t="s">
        <v>26</v>
      </c>
      <c r="I23" s="96" t="s">
        <v>16</v>
      </c>
      <c r="J23" s="105" t="s">
        <v>27</v>
      </c>
    </row>
    <row r="24" spans="1:13" s="8" customFormat="1" ht="201" customHeight="1" thickBot="1" x14ac:dyDescent="0.25">
      <c r="A24" s="92">
        <v>43617</v>
      </c>
      <c r="B24" s="43">
        <f>+F15</f>
        <v>1</v>
      </c>
      <c r="C24" s="43">
        <v>3013</v>
      </c>
      <c r="D24" s="44">
        <v>1</v>
      </c>
      <c r="E24" s="95" t="s">
        <v>167</v>
      </c>
      <c r="F24" s="277" t="s">
        <v>168</v>
      </c>
      <c r="G24" s="278"/>
      <c r="H24" s="41" t="s">
        <v>74</v>
      </c>
      <c r="I24" s="42">
        <v>43829</v>
      </c>
      <c r="J24" s="106"/>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A14" sqref="A14"/>
    </sheetView>
  </sheetViews>
  <sheetFormatPr baseColWidth="10" defaultRowHeight="12.75" x14ac:dyDescent="0.2"/>
  <cols>
    <col min="3" max="3" width="11.85546875" customWidth="1"/>
    <col min="17" max="17" width="6.5703125" customWidth="1"/>
    <col min="18" max="18" width="11.42578125" style="129"/>
    <col min="19" max="19" width="15.85546875" style="135" customWidth="1"/>
    <col min="20" max="20" width="54.5703125" style="152" customWidth="1"/>
    <col min="21" max="21" width="5.28515625" customWidth="1"/>
  </cols>
  <sheetData>
    <row r="2" spans="2:30" ht="13.5" thickBot="1" x14ac:dyDescent="0.25"/>
    <row r="3" spans="2:30" ht="26.25" customHeight="1" thickBot="1" x14ac:dyDescent="0.25">
      <c r="B3" s="328" t="s">
        <v>124</v>
      </c>
      <c r="C3" s="329"/>
      <c r="D3" s="329"/>
      <c r="E3" s="330"/>
      <c r="O3" s="114"/>
      <c r="P3" s="314" t="s">
        <v>124</v>
      </c>
      <c r="Q3" s="315"/>
      <c r="R3" s="315"/>
      <c r="S3" s="315"/>
      <c r="T3" s="315"/>
      <c r="U3" s="316"/>
      <c r="V3" s="114"/>
      <c r="W3" s="114"/>
      <c r="X3" s="114"/>
      <c r="Y3" s="114"/>
      <c r="Z3" s="114"/>
      <c r="AA3" s="114"/>
      <c r="AB3" s="114"/>
      <c r="AC3" s="114"/>
      <c r="AD3" s="114"/>
    </row>
    <row r="4" spans="2:30" ht="25.5" x14ac:dyDescent="0.2">
      <c r="B4" s="331" t="s">
        <v>108</v>
      </c>
      <c r="C4" s="332"/>
      <c r="D4" s="332" t="s">
        <v>125</v>
      </c>
      <c r="E4" s="333"/>
      <c r="O4" s="114"/>
      <c r="P4" s="317" t="s">
        <v>108</v>
      </c>
      <c r="Q4" s="318"/>
      <c r="R4" s="188" t="s">
        <v>125</v>
      </c>
      <c r="S4" s="189" t="s">
        <v>138</v>
      </c>
      <c r="T4" s="319" t="s">
        <v>139</v>
      </c>
      <c r="U4" s="320"/>
      <c r="V4" s="114"/>
      <c r="W4" s="114"/>
      <c r="X4" s="114"/>
      <c r="Y4" s="114"/>
      <c r="Z4" s="114"/>
      <c r="AA4" s="114"/>
      <c r="AB4" s="114"/>
      <c r="AC4" s="114"/>
      <c r="AD4" s="114"/>
    </row>
    <row r="5" spans="2:30" ht="62.25" customHeight="1" x14ac:dyDescent="0.2">
      <c r="B5" s="310" t="s">
        <v>126</v>
      </c>
      <c r="C5" s="311"/>
      <c r="D5" s="308">
        <v>4</v>
      </c>
      <c r="E5" s="309"/>
      <c r="O5" s="114"/>
      <c r="P5" s="312" t="s">
        <v>126</v>
      </c>
      <c r="Q5" s="313"/>
      <c r="R5" s="171">
        <v>4</v>
      </c>
      <c r="S5" s="151">
        <v>0.98750000000000004</v>
      </c>
      <c r="T5" s="187"/>
      <c r="U5" s="186"/>
      <c r="V5" s="114"/>
      <c r="W5" s="114"/>
      <c r="X5" s="114"/>
      <c r="Y5" s="114"/>
      <c r="Z5" s="114"/>
      <c r="AA5" s="114"/>
      <c r="AB5" s="114"/>
      <c r="AC5" s="114"/>
      <c r="AD5" s="114"/>
    </row>
    <row r="6" spans="2:30" ht="14.25" x14ac:dyDescent="0.2">
      <c r="B6" s="310" t="s">
        <v>127</v>
      </c>
      <c r="C6" s="311"/>
      <c r="D6" s="308">
        <v>14</v>
      </c>
      <c r="E6" s="309"/>
      <c r="O6" s="114"/>
      <c r="P6" s="312" t="s">
        <v>127</v>
      </c>
      <c r="Q6" s="313"/>
      <c r="R6" s="171">
        <v>14</v>
      </c>
      <c r="S6" s="151">
        <v>0.99309999999999998</v>
      </c>
      <c r="T6" s="187"/>
      <c r="U6" s="186"/>
      <c r="V6" s="114"/>
      <c r="W6" s="114"/>
      <c r="X6" s="114"/>
      <c r="Y6" s="114"/>
      <c r="Z6" s="114"/>
      <c r="AA6" s="114"/>
      <c r="AB6" s="114"/>
      <c r="AC6" s="114"/>
      <c r="AD6" s="114"/>
    </row>
    <row r="7" spans="2:30" ht="14.25" x14ac:dyDescent="0.2">
      <c r="B7" s="310" t="s">
        <v>128</v>
      </c>
      <c r="C7" s="311"/>
      <c r="D7" s="308">
        <v>4</v>
      </c>
      <c r="E7" s="309"/>
      <c r="O7" s="114"/>
      <c r="P7" s="312" t="s">
        <v>128</v>
      </c>
      <c r="Q7" s="313"/>
      <c r="R7" s="171">
        <v>4</v>
      </c>
      <c r="S7" s="151">
        <v>0.99319999999999997</v>
      </c>
      <c r="T7" s="187"/>
      <c r="U7" s="186"/>
      <c r="V7" s="114"/>
      <c r="W7" s="114"/>
      <c r="X7" s="114"/>
      <c r="Y7" s="114"/>
      <c r="Z7" s="114"/>
      <c r="AA7" s="114"/>
      <c r="AB7" s="114"/>
      <c r="AC7" s="114"/>
      <c r="AD7" s="114"/>
    </row>
    <row r="8" spans="2:30" ht="14.25" x14ac:dyDescent="0.2">
      <c r="B8" s="310" t="s">
        <v>129</v>
      </c>
      <c r="C8" s="311"/>
      <c r="D8" s="308">
        <v>14</v>
      </c>
      <c r="E8" s="309"/>
      <c r="O8" s="114"/>
      <c r="P8" s="312" t="s">
        <v>129</v>
      </c>
      <c r="Q8" s="313"/>
      <c r="R8" s="171">
        <v>14</v>
      </c>
      <c r="S8" s="151">
        <v>0.99</v>
      </c>
      <c r="T8" s="187"/>
      <c r="U8" s="186"/>
      <c r="V8" s="114"/>
      <c r="W8" s="114"/>
      <c r="X8" s="114"/>
      <c r="Y8" s="114"/>
      <c r="Z8" s="114"/>
      <c r="AA8" s="114"/>
      <c r="AB8" s="114"/>
      <c r="AC8" s="114"/>
      <c r="AD8" s="114"/>
    </row>
    <row r="9" spans="2:30" ht="37.5" customHeight="1" x14ac:dyDescent="0.2">
      <c r="B9" s="310" t="s">
        <v>130</v>
      </c>
      <c r="C9" s="311"/>
      <c r="D9" s="308">
        <v>15</v>
      </c>
      <c r="E9" s="309"/>
      <c r="O9" s="114"/>
      <c r="P9" s="312" t="s">
        <v>130</v>
      </c>
      <c r="Q9" s="313"/>
      <c r="R9" s="171">
        <v>15</v>
      </c>
      <c r="S9" s="151">
        <v>0.99319999999999997</v>
      </c>
      <c r="T9" s="321"/>
      <c r="U9" s="322"/>
      <c r="V9" s="114"/>
      <c r="W9" s="114"/>
      <c r="X9" s="114"/>
      <c r="Y9" s="114"/>
      <c r="Z9" s="114"/>
      <c r="AA9" s="114"/>
      <c r="AB9" s="114"/>
      <c r="AC9" s="114"/>
      <c r="AD9" s="114"/>
    </row>
    <row r="10" spans="2:30" ht="14.25" x14ac:dyDescent="0.2">
      <c r="B10" s="300" t="s">
        <v>131</v>
      </c>
      <c r="C10" s="301"/>
      <c r="D10" s="308">
        <v>15</v>
      </c>
      <c r="E10" s="309"/>
      <c r="O10" s="114"/>
      <c r="P10" s="312" t="s">
        <v>131</v>
      </c>
      <c r="Q10" s="313"/>
      <c r="R10" s="171">
        <v>15</v>
      </c>
      <c r="S10" s="151">
        <v>0.98319999999999996</v>
      </c>
      <c r="T10" s="321"/>
      <c r="U10" s="322"/>
      <c r="V10" s="114"/>
      <c r="W10" s="114"/>
      <c r="X10" s="114"/>
      <c r="Y10" s="114"/>
      <c r="Z10" s="114"/>
      <c r="AA10" s="114"/>
      <c r="AB10" s="114"/>
      <c r="AC10" s="114"/>
      <c r="AD10" s="114"/>
    </row>
    <row r="11" spans="2:30" ht="36" customHeight="1" x14ac:dyDescent="0.2">
      <c r="B11" s="300" t="s">
        <v>109</v>
      </c>
      <c r="C11" s="301"/>
      <c r="D11" s="308">
        <v>25</v>
      </c>
      <c r="E11" s="309"/>
      <c r="O11" s="114"/>
      <c r="P11" s="312" t="s">
        <v>109</v>
      </c>
      <c r="Q11" s="313"/>
      <c r="R11" s="171">
        <v>25</v>
      </c>
      <c r="S11" s="151">
        <v>0.99319999999999997</v>
      </c>
      <c r="T11" s="321"/>
      <c r="U11" s="322"/>
      <c r="V11" s="114"/>
      <c r="W11" s="114"/>
      <c r="X11" s="114"/>
      <c r="Y11" s="114"/>
      <c r="Z11" s="114"/>
      <c r="AA11" s="114"/>
      <c r="AB11" s="114"/>
      <c r="AC11" s="114"/>
      <c r="AD11" s="114"/>
    </row>
    <row r="12" spans="2:30" ht="27" customHeight="1" x14ac:dyDescent="0.2">
      <c r="B12" s="300" t="s">
        <v>110</v>
      </c>
      <c r="C12" s="301"/>
      <c r="D12" s="308">
        <v>12</v>
      </c>
      <c r="E12" s="309"/>
      <c r="O12" s="114"/>
      <c r="P12" s="312" t="s">
        <v>110</v>
      </c>
      <c r="Q12" s="313"/>
      <c r="R12" s="171">
        <v>12</v>
      </c>
      <c r="S12" s="151">
        <v>0.99680000000000002</v>
      </c>
      <c r="T12" s="321"/>
      <c r="U12" s="322"/>
      <c r="V12" s="114"/>
      <c r="W12" s="114"/>
      <c r="X12" s="114"/>
      <c r="Y12" s="114"/>
      <c r="Z12" s="114"/>
      <c r="AA12" s="114"/>
      <c r="AB12" s="114"/>
      <c r="AC12" s="114"/>
      <c r="AD12" s="114"/>
    </row>
    <row r="13" spans="2:30" ht="12.75" customHeight="1" x14ac:dyDescent="0.2">
      <c r="B13" s="300" t="s">
        <v>111</v>
      </c>
      <c r="C13" s="301"/>
      <c r="D13" s="302">
        <v>29</v>
      </c>
      <c r="E13" s="303"/>
      <c r="O13" s="114"/>
      <c r="P13" s="312" t="s">
        <v>111</v>
      </c>
      <c r="Q13" s="313"/>
      <c r="R13" s="171">
        <v>29</v>
      </c>
      <c r="S13" s="151">
        <v>0.98250000000000004</v>
      </c>
      <c r="T13" s="323"/>
      <c r="U13" s="322"/>
      <c r="V13" s="114"/>
      <c r="W13" s="114"/>
      <c r="X13" s="114"/>
      <c r="Y13" s="114"/>
      <c r="Z13" s="114"/>
      <c r="AA13" s="114"/>
      <c r="AB13" s="114"/>
      <c r="AC13" s="114"/>
      <c r="AD13" s="114"/>
    </row>
    <row r="14" spans="2:30" ht="12.75" customHeight="1" x14ac:dyDescent="0.2">
      <c r="B14" s="310" t="s">
        <v>132</v>
      </c>
      <c r="C14" s="311"/>
      <c r="D14" s="302">
        <v>28</v>
      </c>
      <c r="E14" s="303"/>
      <c r="O14" s="114"/>
      <c r="P14" s="312" t="s">
        <v>132</v>
      </c>
      <c r="Q14" s="313"/>
      <c r="R14" s="171">
        <v>46</v>
      </c>
      <c r="S14" s="151">
        <v>0.98470000000000002</v>
      </c>
      <c r="T14" s="323"/>
      <c r="U14" s="322"/>
      <c r="V14" s="114"/>
      <c r="W14" s="114"/>
      <c r="X14" s="114"/>
      <c r="Y14" s="114"/>
      <c r="Z14" s="114"/>
      <c r="AA14" s="114"/>
      <c r="AB14" s="114"/>
      <c r="AC14" s="114"/>
      <c r="AD14" s="114"/>
    </row>
    <row r="15" spans="2:30" ht="14.25" x14ac:dyDescent="0.2">
      <c r="B15" s="300" t="s">
        <v>133</v>
      </c>
      <c r="C15" s="301"/>
      <c r="D15" s="302">
        <v>29</v>
      </c>
      <c r="E15" s="303"/>
      <c r="O15" s="114"/>
      <c r="P15" s="312" t="s">
        <v>133</v>
      </c>
      <c r="Q15" s="313"/>
      <c r="R15" s="171">
        <v>82</v>
      </c>
      <c r="S15" s="151">
        <v>0.97340000000000004</v>
      </c>
      <c r="T15" s="323"/>
      <c r="U15" s="322"/>
      <c r="V15" s="114"/>
      <c r="W15" s="114"/>
      <c r="X15" s="114"/>
      <c r="Y15" s="114"/>
      <c r="Z15" s="114"/>
      <c r="AA15" s="114"/>
      <c r="AB15" s="114"/>
      <c r="AC15" s="114"/>
      <c r="AD15" s="114"/>
    </row>
    <row r="16" spans="2:30" ht="15" thickBot="1" x14ac:dyDescent="0.25">
      <c r="B16" s="304" t="s">
        <v>134</v>
      </c>
      <c r="C16" s="305"/>
      <c r="D16" s="306">
        <v>27</v>
      </c>
      <c r="E16" s="307"/>
      <c r="O16" s="114"/>
      <c r="P16" s="324" t="s">
        <v>134</v>
      </c>
      <c r="Q16" s="325"/>
      <c r="R16" s="194">
        <v>96</v>
      </c>
      <c r="S16" s="177">
        <v>0.97219999999999995</v>
      </c>
      <c r="T16" s="326"/>
      <c r="U16" s="327"/>
      <c r="V16" s="114"/>
      <c r="W16" s="114"/>
      <c r="X16" s="114"/>
      <c r="Y16" s="114"/>
      <c r="Z16" s="114"/>
      <c r="AA16" s="114"/>
      <c r="AB16" s="114"/>
      <c r="AC16" s="114"/>
      <c r="AD16" s="114"/>
    </row>
    <row r="19" spans="15:23" x14ac:dyDescent="0.2">
      <c r="O19" s="175"/>
      <c r="P19" s="175"/>
      <c r="Q19" s="175"/>
      <c r="R19" s="174"/>
      <c r="S19" s="149"/>
      <c r="T19" s="153"/>
      <c r="U19" s="150"/>
      <c r="V19" s="150"/>
      <c r="W19" s="150"/>
    </row>
    <row r="20" spans="15:23" x14ac:dyDescent="0.2">
      <c r="O20" s="175"/>
      <c r="P20" s="336"/>
      <c r="Q20" s="336"/>
      <c r="R20" s="174"/>
      <c r="S20" s="334"/>
      <c r="T20" s="335"/>
      <c r="U20" s="150"/>
      <c r="V20" s="150"/>
      <c r="W20" s="150"/>
    </row>
    <row r="21" spans="15:23" x14ac:dyDescent="0.2">
      <c r="O21" s="175"/>
      <c r="P21" s="336"/>
      <c r="Q21" s="336"/>
      <c r="R21" s="174"/>
      <c r="S21" s="334"/>
      <c r="T21" s="335"/>
      <c r="U21" s="150"/>
      <c r="V21" s="150"/>
      <c r="W21" s="150"/>
    </row>
    <row r="22" spans="15:23" x14ac:dyDescent="0.2">
      <c r="O22" s="175"/>
      <c r="P22" s="336"/>
      <c r="Q22" s="336"/>
      <c r="R22" s="174"/>
      <c r="S22" s="334"/>
      <c r="T22" s="335"/>
      <c r="U22" s="150"/>
      <c r="V22" s="150"/>
      <c r="W22" s="150"/>
    </row>
    <row r="23" spans="15:23" x14ac:dyDescent="0.2">
      <c r="O23" s="175"/>
      <c r="P23" s="336"/>
      <c r="Q23" s="336"/>
      <c r="R23" s="174"/>
      <c r="S23" s="334"/>
      <c r="T23" s="335"/>
      <c r="U23" s="150"/>
      <c r="V23" s="150"/>
      <c r="W23" s="150"/>
    </row>
    <row r="24" spans="15:23" x14ac:dyDescent="0.2">
      <c r="O24" s="175"/>
      <c r="P24" s="336"/>
      <c r="Q24" s="336"/>
      <c r="R24" s="174"/>
      <c r="S24" s="334"/>
      <c r="T24" s="335"/>
      <c r="U24" s="150"/>
      <c r="V24" s="150"/>
      <c r="W24" s="150"/>
    </row>
    <row r="25" spans="15:23" x14ac:dyDescent="0.2">
      <c r="O25" s="175"/>
      <c r="P25" s="336"/>
      <c r="Q25" s="336"/>
      <c r="R25" s="174"/>
      <c r="S25" s="334"/>
      <c r="T25" s="335"/>
      <c r="U25" s="150"/>
      <c r="V25" s="150"/>
      <c r="W25" s="150"/>
    </row>
    <row r="26" spans="15:23" x14ac:dyDescent="0.2">
      <c r="O26" s="175"/>
      <c r="P26" s="336"/>
      <c r="Q26" s="336"/>
      <c r="R26" s="174"/>
      <c r="S26" s="334"/>
      <c r="T26" s="335"/>
      <c r="U26" s="150"/>
      <c r="V26" s="150"/>
      <c r="W26" s="150"/>
    </row>
    <row r="27" spans="15:23" x14ac:dyDescent="0.2">
      <c r="O27" s="175"/>
      <c r="P27" s="175"/>
      <c r="Q27" s="175"/>
      <c r="R27" s="174"/>
      <c r="S27" s="149"/>
      <c r="T27" s="153"/>
      <c r="U27" s="150"/>
      <c r="V27" s="150"/>
      <c r="W27" s="150"/>
    </row>
    <row r="28" spans="15:23" x14ac:dyDescent="0.2">
      <c r="O28" s="175"/>
      <c r="P28" s="175"/>
      <c r="Q28" s="175"/>
      <c r="R28" s="174"/>
      <c r="S28" s="149"/>
      <c r="T28" s="153"/>
      <c r="U28" s="150"/>
      <c r="V28" s="150"/>
      <c r="W28" s="150"/>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E02.001 SATISFACCION CLIENTE</vt:lpstr>
      <vt:lpstr>Ranking</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2020-06-16T13:57:42Z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