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ADMIN\Documents\"/>
    </mc:Choice>
  </mc:AlternateContent>
  <bookViews>
    <workbookView xWindow="0" yWindow="0" windowWidth="28800" windowHeight="12030" activeTab="5"/>
  </bookViews>
  <sheets>
    <sheet name="E01.001 VAR. QUEJAS Y RECL" sheetId="10" r:id="rId1"/>
    <sheet name="GRAFICO I QUEJAS" sheetId="29" r:id="rId2"/>
    <sheet name="E01.002 EFECT RTA" sheetId="11" r:id="rId3"/>
    <sheet name="GRAFICO EFEC" sheetId="30" r:id="rId4"/>
    <sheet name="E02.001 SATISFACCION CLIENTE" sheetId="12" r:id="rId5"/>
    <sheet name="Ranking" sheetId="31" r:id="rId6"/>
  </sheets>
  <definedNames>
    <definedName name="_xlnm.Print_Area" localSheetId="0">'E01.001 VAR. QUEJAS Y RECL'!$A$1:$N$52</definedName>
    <definedName name="_xlnm.Print_Area" localSheetId="2">'E01.002 EFECT RTA'!$A$3:$M$90</definedName>
    <definedName name="_xlnm.Print_Area" localSheetId="4">'E02.001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D17" i="30" l="1"/>
  <c r="D16" i="30"/>
  <c r="D15" i="30"/>
  <c r="D14" i="30"/>
  <c r="D13" i="30"/>
  <c r="D12" i="30"/>
  <c r="D11" i="30"/>
  <c r="D10" i="30"/>
  <c r="D9" i="30"/>
  <c r="D8" i="30"/>
  <c r="D7" i="30"/>
  <c r="D6" i="30"/>
  <c r="E17" i="30"/>
  <c r="E16" i="30"/>
  <c r="E15" i="30"/>
  <c r="E14" i="30"/>
  <c r="E13" i="30"/>
  <c r="E12" i="30"/>
  <c r="E11" i="30"/>
  <c r="E10" i="30"/>
  <c r="E9" i="30"/>
  <c r="E8" i="30"/>
  <c r="E7" i="30"/>
  <c r="E6" i="30"/>
  <c r="D44" i="11"/>
  <c r="D43" i="11"/>
  <c r="E16" i="29"/>
  <c r="E15" i="29"/>
  <c r="E14" i="29"/>
  <c r="E13" i="29"/>
  <c r="E12" i="29"/>
  <c r="E11" i="29"/>
  <c r="E10" i="29"/>
  <c r="E9" i="29"/>
  <c r="E8" i="29"/>
  <c r="E7" i="29"/>
  <c r="E6" i="29"/>
  <c r="D42" i="11" l="1"/>
  <c r="D41" i="11"/>
  <c r="D39" i="10" l="1"/>
  <c r="D38" i="10"/>
  <c r="D37" i="10"/>
  <c r="D40" i="11" l="1"/>
  <c r="D36" i="10"/>
  <c r="D39" i="11" l="1"/>
  <c r="D38" i="11"/>
  <c r="D35" i="10" l="1"/>
  <c r="D36" i="11" l="1"/>
  <c r="D34" i="11" l="1"/>
  <c r="D33" i="11" l="1"/>
  <c r="D30" i="10"/>
  <c r="D41" i="10" l="1"/>
  <c r="D40" i="10" l="1"/>
  <c r="D16" i="29" l="1"/>
  <c r="D15" i="29"/>
  <c r="D14" i="29"/>
  <c r="D13" i="29"/>
  <c r="D12" i="29"/>
  <c r="D11" i="29"/>
  <c r="D10" i="29"/>
  <c r="D9" i="29"/>
  <c r="D8" i="29"/>
  <c r="D7" i="29"/>
  <c r="D6" i="29"/>
  <c r="D5" i="29"/>
  <c r="D35" i="11" l="1"/>
  <c r="D32" i="11"/>
  <c r="B24" i="12" l="1"/>
  <c r="C31" i="11" l="1"/>
  <c r="C30" i="11"/>
  <c r="C29" i="11" l="1"/>
  <c r="C28" i="11" l="1"/>
  <c r="B28" i="11" l="1"/>
  <c r="D28" i="11" s="1"/>
  <c r="C27" i="11"/>
  <c r="B27" i="11"/>
  <c r="C26" i="11"/>
  <c r="B26" i="11"/>
  <c r="C25" i="11"/>
  <c r="D26" i="11" l="1"/>
  <c r="D27" i="11"/>
  <c r="B29" i="11"/>
  <c r="B25" i="11"/>
  <c r="B30" i="11" s="1"/>
  <c r="D34" i="10"/>
  <c r="D33" i="10"/>
  <c r="D32" i="10"/>
  <c r="D31" i="10"/>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5.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sharedStrings.xml><?xml version="1.0" encoding="utf-8"?>
<sst xmlns="http://schemas.openxmlformats.org/spreadsheetml/2006/main" count="422" uniqueCount="169">
  <si>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</si>
  <si>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</si>
  <si>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</si>
  <si>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</si>
  <si>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</si>
  <si>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</si>
  <si>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</si>
  <si>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</si>
  <si>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</si>
  <si>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</si>
  <si>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</si>
  <si>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</si>
  <si>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</si>
  <si>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</si>
  <si>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</si>
  <si>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</si>
  <si>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</si>
  <si>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</si>
  <si>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</si>
  <si>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</si>
  <si>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</si>
  <si>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</si>
  <si>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</si>
  <si>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</si>
  <si>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</si>
  <si>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</si>
  <si>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</si>
  <si>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</si>
  <si>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</si>
  <si>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</si>
  <si>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</si>
  <si>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</si>
  <si>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</si>
  <si>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</si>
  <si>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</si>
  <si>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</si>
  <si>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</si>
  <si>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</si>
  <si>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</si>
  <si>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</si>
  <si>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</si>
  <si>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</si>
  <si>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</si>
  <si>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</si>
  <si>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</si>
  <si>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</si>
  <si>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</si>
  <si>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</si>
  <si>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</si>
  <si>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</si>
  <si>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</si>
  <si>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</si>
  <si>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</si>
  <si>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</si>
  <si>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</si>
  <si>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</si>
  <si>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</si>
  <si>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</si>
  <si>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</si>
  <si>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</si>
  <si>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</si>
  <si>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</si>
  <si>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</si>
  <si>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</si>
  <si>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</si>
  <si>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</si>
  <si>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</si>
  <si>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</si>
  <si>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</si>
  <si>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</si>
  <si>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</si>
  <si>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</si>
  <si>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</si>
  <si>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</si>
  <si>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</si>
  <si>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</si>
  <si>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</si>
  <si>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</si>
  <si>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</si>
  <si>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</si>
  <si>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</si>
  <si>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</si>
  <si>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</si>
  <si>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</si>
  <si>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</si>
  <si>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</si>
  <si>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</si>
  <si>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</si>
  <si>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</si>
  <si>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</si>
  <si>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</si>
  <si>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</si>
  <si>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</si>
  <si>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</si>
  <si>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</si>
  <si>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</si>
  <si>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</si>
  <si>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</si>
  <si>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</si>
  <si>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</si>
  <si>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</si>
  <si>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</si>
  <si>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</si>
  <si>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</si>
  <si>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</si>
  <si>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</si>
  <si>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</si>
  <si>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</si>
  <si>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</si>
  <si>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</si>
  <si>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</si>
  <si>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</si>
  <si>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</si>
  <si>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</si>
  <si>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</si>
  <si>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</si>
  <si>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</si>
  <si>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</si>
  <si>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</si>
  <si>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</si>
  <si>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</si>
  <si>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</si>
  <si>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</si>
  <si>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</si>
  <si>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r>
      <t xml:space="preserve">Se observa un excelente  resultado en este indicador, evidenciando una vez más el compromiso de los funcionarios en responder a tiempo los requerimientos,y con calidad, por lo que se ha hecho merecedora de ocupar el </t>
    </r>
    <r>
      <rPr>
        <b/>
        <sz val="10"/>
        <rFont val="Arial"/>
        <family val="2"/>
      </rPr>
      <t xml:space="preserve"> 2  puesto </t>
    </r>
    <r>
      <rPr>
        <sz val="10"/>
        <rFont val="Arial"/>
        <family val="2"/>
      </rPr>
      <t xml:space="preserve"> a nivel nacional en el Ranking del Men</t>
    </r>
  </si>
  <si>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</si>
  <si>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</si>
  <si>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</si>
  <si>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</si>
  <si>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</si>
  <si>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</si>
  <si>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</si>
  <si>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</si>
  <si>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</si>
  <si>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</si>
  <si>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</si>
  <si>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</si>
  <si>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</si>
  <si>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</si>
  <si>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r>
      <t xml:space="preserve">Se observa un excelente  resultado en este indicador, evidenciando una vez más el compromiso de los funcionarios en responder a tiempo los requerimientos,y con calidad, por lo que se ha hecho merecedora de ocupar el </t>
    </r>
    <r>
      <rPr>
        <b/>
        <sz val="10"/>
        <rFont val="Arial"/>
        <family val="2"/>
      </rPr>
      <t xml:space="preserve"> 2 puesto </t>
    </r>
    <r>
      <rPr>
        <sz val="10"/>
        <rFont val="Arial"/>
        <family val="2"/>
      </rPr>
      <t xml:space="preserve"> a nivel nacional en el Ranking del Men</t>
    </r>
  </si>
  <si>
    <r>
      <t xml:space="preserve">Se observa un buen resultado en este indicador, evidenciando una vez más el compromiso de los funcionarios en responder a tiempo los requerimientos, lastimosamente por 1 pqr vencido la Secretaría de Educación de Nariño  no ocupó el  primer puest a nivel nacional en el Ranking del Men para este mes ocupò el </t>
    </r>
    <r>
      <rPr>
        <b/>
        <sz val="10"/>
        <rFont val="Arial"/>
        <family val="2"/>
      </rPr>
      <t>3 puesto</t>
    </r>
    <r>
      <rPr>
        <sz val="10"/>
        <rFont val="Arial"/>
        <family val="2"/>
      </rPr>
      <t xml:space="preserve"> .</t>
    </r>
  </si>
  <si>
    <t>% DE RESPUESTA</t>
  </si>
  <si>
    <t>FUNCIONARIOS RESPONSABLES DE LA BAJA DE RANKING</t>
  </si>
  <si>
    <t>La baja en Ranking se debe a la falta de oportunidad de contestación a pqrs, a cargo de Isabel Santacruz, Daniel Ortiz y 3 requerimientos a cargo de Omar Arteaga</t>
  </si>
  <si>
    <t>Falta de contestación a pqrs realizadas por Isabel Santacruz y Omar Arteaga</t>
  </si>
  <si>
    <t>Falta de contestacion a requerimientos por parte de Isabel Santacruz y Adriana Cabrera</t>
  </si>
  <si>
    <t>Se ocupo el 3 puesto debido a que el funcionario Camilo Obando no contestó a tiempo la acción de tutela o no se evidencio en la plataforma SAC el cumplimiento y por ende fue contestada fuera del tiempo estipulado Y la Funcionaria  Carmen Milena Bastidas contestó fuera de tiempo un cumplimiento de tutela.</t>
  </si>
  <si>
    <t>31/06/2018</t>
  </si>
  <si>
    <r>
      <t xml:space="preserve">Se observa un excelente  resultado en este indicador, evidenciando una vez más el compromiso de los funcionarios en responder a tiempo los requerimientos,y con calidad, por lo que se ha hecho merecedora de ocupar el </t>
    </r>
    <r>
      <rPr>
        <b/>
        <sz val="10"/>
        <rFont val="Arial"/>
        <family val="2"/>
      </rPr>
      <t xml:space="preserve"> 3  puesto </t>
    </r>
    <r>
      <rPr>
        <sz val="10"/>
        <rFont val="Arial"/>
        <family val="2"/>
      </rPr>
      <t xml:space="preserve"> a nivel nacional en el Ranking del Men</t>
    </r>
  </si>
  <si>
    <t>La encuesta de Satisfacción   será aplicada a partir del 1 de junio con corte a 30 de  Diciembre de 2018</t>
  </si>
  <si>
    <r>
      <t xml:space="preserve">Se observa un excelente  resultado en este indicador, evidenciando una vez más el compromiso de los funcionarios en responder a tiempo los requerimientos,y con calidad, por lo que se ha hecho merecedora de ocupar el </t>
    </r>
    <r>
      <rPr>
        <b/>
        <sz val="10"/>
        <rFont val="Arial"/>
        <family val="2"/>
      </rPr>
      <t xml:space="preserve"> 1  puesto </t>
    </r>
    <r>
      <rPr>
        <sz val="10"/>
        <rFont val="Arial"/>
        <family val="2"/>
      </rPr>
      <t xml:space="preserve"> a nivel nacional en el Ranking del Men</t>
    </r>
  </si>
  <si>
    <t>requerimientos vencidos a cargo de Omar Arteaga,  Paula Narvaez y Carmen Milena Bastidas</t>
  </si>
  <si>
    <t>No hubo vencimiento de peticiones</t>
  </si>
  <si>
    <t>Omar Arteaga y Edith Santacruz  presentaron dos requerimientos vencidos</t>
  </si>
  <si>
    <t>QUEJA POR MAL COMPORTAMIENTO E INCUMPLIMIENTO DE FUNCIONES DE DOCENTES,  DEMORA EN EL TRÁMITE Y PAGO DE PRESTACIONES SOCIALES,  FALTA DE DOCENTES E INCUMPLIMIENTO EN FUNCIONES DE LOS MISMOS,  AUSENCIAS INJUSTIFICADAS DE DOCENTES,  QUEJA CONTRA UN GOBERNADOR INDÍGENA POR NO DEJAR DESEMPEÑAR LAS FUNCIONES DE UN RECTOR, QUEJA CONTRA UN DOCENTE POR MALTRATO A ALUMNOS</t>
  </si>
  <si>
    <t>DENUNCIA EN AVERIGUACIÓN, POR PRESUNTAS CONDUCTAS SEXUALES INAPROPIADAS CON ALUMNOS DE GRADO SEXTO A ONCE DE BACHILLERATO, QUEJA CONTRA DOCENTES POR VENDER ELEMENTOS EN LA I.E. SIN AUTORIZACIÓN, INVESTIGACIÓN DISCIPLINARIA EN CONTRA DE DOCENTES POR ASUNTOS DE ACOSO SEXUAL TEMA QUE FUE INFORMADO A FISCALÍA, QUEJA EN CONTRA DE DOCENTES POR AUSENTISMO, QUEJA POR MAL COMPORTAMIENTO DE DOCENTES, ABANDONO DE CARGO, AUSENCIAS Y MALA ENSEÑANZA EN EDUCACIÓN SEXUAL, QUEJA POR FALTA DE NOMBRAMIENTO DE DOCENTES, SOLICITA EL RECONOCIMIENTO DE SALARIO DE ACUERDO AL ESCALAFÓN, QUEJA POR AUSENCIA DE DOCENTES EN SU SITIO DE LABOR, QUEJA POR ENVIAR CONVENIO DE TRASLADO SIN FIRMAS, INCONFORMIDAD POR LA PRESTACIÓN DE SERVICIOS DE UNA DOCENTE, AUSENTISMO DE UN CELADOR, QUEJA EN CONTRA DE UN TERCERO POR LIBRANZA POR DESCUENTOS EN NÓMINA, QUE POR SENTIRSE AMENAZADA UNA DOCENTE POR SUS COMPAÑEROS DE TRABAJO, QUEJA POR EXTRALIMITACIÓN DE FUNCIONES, SOLICITA SE INVESTIGUE EL COBRO DE HORAS EXTRAS NO TRABAJADAS DE DOS DOCENTES,  DESCUENTOS DE NÓMINA YA REALIZADOS.</t>
  </si>
  <si>
    <t>SOLICITA EL TRASLADO INMEDIATO COMO DOCENTE DE QUÍMICA DE LA INSTITUCIÓN EDUCATIVA JUAN XXIII DE PUERRES NARIÑO A LA  INSTITUCIÓN EDUCATIVA TÉCNICA AGROECOLÓGICA DE MALES  DEL RESGUARDO DE MALES COMO DOCENTE DE QUÍMICA EN REEMPLAZO DEL DOCENTE EN PROVISIONALIDAD,  QUEJA DONDE  INFORMA SOBRE LA  INCONSISTENCIA PRESENTADA  EN LA OFICINA DE CONTRATACIÓN, QUEJA EN CONTRA DE LA SEÑORA PAOLA NARVÁEZ POR EL NO PAGO DE HONORARIOS AL SEÑOR PEDRO FRANCISCO QUIÑONES.  QUEJA CONTRA DOCENTE POR UTILIZAR EL RESTAURANTE ESCOLAR EN LA I. E. SAGRADO CORAZÓN DE JESÚS DE CUMBAL, ASÍ MISMO PRESENTAN QUEJAN EN CONTRA DEL RECTOR.   INCONFORMIDAD  PRESENTADA POR DOS DOCENTES FRENTE A LA SUPERVISIÓN REALIZADA POR EL FUNCIONARIO OSCAR OSSA, PRESENTA QUEJA POR INEFICIENCIA Y FALLAS EN EL TRÁMITE DE SU PENSIÓN JUBILACIÓN Y SOLICITUD DE CUBRIMIENTO DE LICENCIAS  E INCONSISTENCIA DE NÓMINA</t>
  </si>
  <si>
    <t>QUEJA POR RESTAURANTE ESCOLAR, SOLICITAN QUE SE RESPETE EL MECANISMO DE ENTREGA DE ESTOS ALIMENTOS PORQUE NUESTROS ESTUDIANTES ASÍ LO REQUIEREN.  FALTA DE TRÁMITE EN EL PAGO DE HONORARIOS A CONTRATISTAS.  QUEJA EN CONTRA DOCENTES POR COMPORTAMIENTO Y LABOR, QUEJA POR FALTA DE CONTESTACIÓN DE FONDO A UNA PETICIÓN FORMULADA POR ENTE TERRITORIAL.  QUEJA POR FALTA DE PAGO Y AGILIDAD EN TRÁMITE DE PRESTACIONES SOCIALES SOLICITADAS, SOLICITAN  CAMBIO DE RECTOR, SOLICITUD DE TRASLADO, INCONSISTENCIAS DE NÓMINA</t>
  </si>
  <si>
    <t>QUEJA POR LA ATENCIÓN DEL TÉCNICO OPERATIVO DE PLANTA,  TRASLADO DE TUTOR PROGRAMA TODOS APRENDER Y  SOLICITAN LA PRESENCIA DEL COORDINADOR EN EDUCACIÓN INCLUSIVA PARA TRATAR TEMAS  SOBRE PROFESIONAL DE APOYO PARA ESTUDIANTES CON DISCAPACIDAD, QUEJAS POR PROBLEMAS EN ALIMENTACIÓN ESCOLAR,  QUEJA EN CONTRA DE DOCENTES POR MALTRATO INFANTIL, AUSENCIAS DE DOCENTES EN SU SITIO DE LABOR, PERDIDA DE 78 ALUMNOS EN EL ÁREA DE QUÍMICA, ACCIDENTE DE UNA MENOR E INDICAN QUE NO HUBO PRESTACIÓN DE ATENCIÓN MÉDICA Y POR TANTO SOLICITAN SE INVESTIGUE, POR FALTA DE PAGO,  INCONSISTENCIAS DE NÓMINA, SUSPENSIÓN DE DESCUENTO SIN QUE HASTA LA FECHA LO HAYAN REALIZADO, CAMBIO DE DOCENTE EN LA I.E. POLICARPA VEREDA EL PANECILLO, NOMBRAMIENTO DE DOCENTES, REVISIÓN DEL ACTO ADMINISTRATIVO DE NOMBRAMIENTO Y FALTA DE PAGO DE UN DOCENTE</t>
  </si>
  <si>
    <t>QUEJA POR FALTA DE TRÁMITE EN PAGO DE HORAS EXTRAS DE PERSONAL ADMINISTRATIVO – CELADOR, PRESENTA INCONFORMIDAD POR LA NO ENTREGA OPORTUNA DE LOS ALIMENTOS, COMBUSTIBLE E INSUMOS DE LA SEDE LA I.E AGROPECUARIA INDÍGENA SEBASTIÁN GARCÍA CARLOSAMA.   INFORMAN DE LA FALTA DE MANTENIMIENTO DE LA ESTUFA, LA SEMANA PASADA LAS MANIPULADORAS RENUNCIARON AL TRABAJO Y HASTA EL MOMENTO SE HA MANDADO A LOS ESTUDIANTES A DESAYUNAR A SUS CASAS.  RECLAMO PARA CORREGIR EL NOMBRE DE LA INSTITUCIÓN EDUCATIVA. LOS RECTORES DE LA I.E. DEL MUNICIPIO DE EL TAMBO, MANIFIESTAN PREOCUPACIÓN EN EL INCUMPLIMIENTO DE LOS PAGOS RESPECTIVOS A CONSERJES QUE LABORAN EN LAS INSTITUCIONES DURANTE EL AÑO 2018. SOLICITA UN SUPERVISOR PARA INVESTIGAR LAS INCONFORMIDADES QUE SE PRESENTAN CON UN RECTOR, PADRES DE FAMILIA Y COMUNIDAD PRESENTAN QUEJA CONTRA DOCENTES Y CONSERJE, MADRE DE FAMILIA DEL MENOR, SE QUEJA POR PRESUNTA PERSECUCIÓN PSICOLÓGICA EN CONTRA DE LOS NIÑOS POR PARTE DE UNA DOCENTE. SOLICITAN LOS PADRES DE FAMILIA EL CAMBIO DE RECTOR, INCONSISTENCIAS DE NÓMINA POR REAJUSTE EN ESCALAFÓN Y AMENAZA A UN DOCENTE.</t>
  </si>
  <si>
    <t>QUEJA DEL PAE NARIÑO, FECHADA EL 27 DE JUNIO DE 2018, IRREGULARIDADES AL PARECER QUE VIENE OCURRIENDO EN EL MUNICIPIO DE EL CHARCO (N). , REPORTE DE DOCENTES DE LA  I.E. POLICARPA EN BOCA DE TELEMBI, MUNICIPIO DE ROBERTO PAYAN,  LA COMUNIDAD SOLICITA SE INVESTIGUE A FONDO EL CASO Y SE SUSPENDA EL SUELDO; PRESUNTAS IRREGULARIDADES EN CONTRA DE VARIOS MIEMBROS DEL PERSONAL DOCENTE Y DIRECTIVO, DE LA INSTITUCIÓN EDUCATIVA SAGRADO CORAZÓN DE JESÚS , CORREGIMIENTO DE ESMERALDAS MUNICIPIO DEL ROSARIO NARIÑO, QUE EN DÍAS LABORABLES SE REÚNEN A INGERIR BEBIDAS ALCOHÓLICAS, DE LO QUE SE DERIVA CONSECUENTEMENTE QUE LLEGUEN A IMPARTIR SUS CLASES EN ESTADO DEPLORABLE; INFORME DE ACOSO SEXUAL Y CIBER ACOSO SEXUAL DEL DOCENTE JHON JAIRO MACHADO A DOS ESTUDIANTES DE LA  I.E.  LICEO DEL PACIFICO DEL MUNICIPIO DE MOSQUERA PERSONERO DEL MUNICIPIO DE CÓRDOBA, REMITE QUEJA PRESENTADA POR LA SEÑORA MARÍA NINFA MUESES, EN CONTRA DEL DOCENTE JAIME DÍAZ DEL C.E. MUESMUERAN ALTO DEL MISMO MUNICIPIO, POR AUSENCIAS EN SU LABOR. Y   EL CONSEJO DE PADRES DE LA VEREDA SAN ISIDRO SOLICITAN SE LES INFORME PORQUE NO SE HA ENVIADO AL DOCENTE DEL ÁREA DE LENGUAJE, E INFORMA DE SU PREOCUPACIÓN, PRESENTA LIBERACIÓN DEL SEÑOR  LUIS HERNANDO PANTOJA NARVÁEZ  EN EL CARGO DE AUXILIAR DE SERVICIOS GENERALES POR  RAZONES DE INCAPACIDAD MÉDICA.; LOS PADRES DE FAMILIA DE LA I.E  NUESTRA SEÑORA DE LAS LAJAS DEL CORREGIMIENTO DEL CONVENTO, MUNICIPIO DE CHACHAGUI; EXPONEN EL MANEJO INCORRECTO QUE SE LE ESTÁ DANDO A LA INSTITUCIÓN, POR PARTE DE LA RECTORA JANETH ESPERANZA VELÁSQUEZ;  DERECHO DE PETICIÓN PARA NOMBRAMIENTO DE DOCENTE EN REEMPLAZO DEL DOCENTE THOMAS ALIRIO BASTIDAS ,QUIEN RENUNCIO EN LA I.E FRANCISCO DE PAULA SANTANDER DE OSPINA.</t>
  </si>
  <si>
    <t>DESMOTIVACIÓN DE DOCENTE Y DEFINICIÓN DE SITUACIÓN LABORAL,  DIFICULTADES POR EL NO REGISTRO DE LOS ESTUDIANTES DE MATRÍCULA CONTRATADA EN EL SISTEMA INTEGRADO DE MATRÍCULA, SE SOLICITA GESTIÓN CON ENTIDAD DIÓCESIS DE TUMACO, QUEJA EN CONTRA DE DOCENTES POR MAL COMPORTAMIENTO Y TRATO IRRESPETUOSO A RECTOR Y ALUMNOS, SEGUIMIENTO A INSTITUCIONES EDUCATIVAS, QUEJA EN CONTRA DE UN DOCENTE CON PROCESO EN FISCALÍA, PAGO EN TRÁMITE DE PRESTACIONES , QUEJA POR DÍAS NO LABORADOS, POR TRASLADOS, INCONSISTENCIAS DE NÓMINA, POR FALTA DE PERSONAL ADMINISTRATIVO Y DOCENTE, QUEJAS POR AUSENCIAS DE PERSONAL ADMINISTRATIVO EN INSTITUCIONES EDUCATIVAS, SE ANALICE EL PAGO EN DESPRENDIBLES.</t>
  </si>
  <si>
    <t>Omar Arteaga con dos requerimientos vencidos</t>
  </si>
  <si>
    <t>Omar Arteaga con un requerimiento vencido</t>
  </si>
  <si>
    <t>Omar Arteaga, Carmen Milena Bastidas Edith Santacruz</t>
  </si>
  <si>
    <t>QUEJA POR FALTA DE TRAMITE Y PAGO DE PRESTACIONES SOCIALES,  PRESENTA QUEJA CONTRA LA RECTORA LA I.E NUESTRA SEÑORA DE LAS LAJAS, SOLICITANDO CAMBIO,  MADRE DE LA ESTUDIANTE NATALIA PABÓN YANDI DEL GRADO 11-3 DE LA I.E. JUANANMBU DE LA UNIÓN PRESNTA INCONFORMIDAD CON EL  DOCENTE AURLIO CORAL,  LOS PADRES DE FAMILIA PRESENTAN QUEJAS POR INCUMPLIMIENTO LABORAL DE DOCENTES.</t>
  </si>
  <si>
    <t>MANIFIESTA LA INCONFORMIDAD POR LA LENTITUD PARA RESOLVER LOS PROBLEMAS QUE SE PRESENTAN EN LA FIDUPREVISORA CON RESPECTO AL PAGO DE  CESANTIAS, SE QUEJA PORQUE DESDE EL  MES DE JULIO INICIO TRÁMITES  Y HASTA LA FECHA NO SE LE HA CANCELADO, EXPONE LA SITUACIÓN FRENTE AL COMPORTAMIENTO DEL DOCENTE JOSE ARTEMIO YELA, SOLICITANDO CAMBIO, INFORMA COMO MADRE DEL MENOR JAVIER SEBASTIAN ARCOS URBANO, EN EL MES DE JUNIO LE FUE DECOMISADO SU CELULAR, PERO HASTA LA FECHA NO SE HA REALIZADO SU DEVOLUCIÓN, POR LO CUAL SOLICITA COMEDIDAMENTE SE REQUIERA AL RECTOR DE LA I.E ECOLÓGICO LA COCHA,  LOS PADRES DE FAMILIA DE LA I.E NUESTRA SEÑORA DE LAS LAJAS, DEL CORREGIMIENTO EL CONVENTO, MUNICIPIO DE CHACHAGUI INFORMA DE LA SITUACIÓN QUE VINE PRESENTADA DEBIDO A QUE LA SEÑORA RECTORA JANETH VELASQUEZ NO SE HA PRESENTADA A LA INSTITUCIÓN, EXPLICACIONES SOBRE EL NOMBRAMIENTO DE UNA ORIENTADORA ESCOLAR EN LA I.E. NUESTRA SEÑORA DEL CARMEN MUNICIPIO DE TANGUA,.  PRESENTA RECLAMACIONES  AL ACTA 001 DEL 17 DE DICIEMBRE DE 2018 SOBRE EL PROCESO DE TRASLADOS DE DOCENTES,  PRESENTAN QUEJA POR PUNTUACION EN LOS RESULTADOS DEL PROCESO DE TRASLADO...</t>
  </si>
  <si>
    <t>PARA PRESENTAR ANTE COMITÉ DE CONVIVENCIA , SE  RECEPCIONAN EN ESTA OFICINA POR NO EXISTIR COMITÉ  IRREGULARIDADES QUE SE VIENEN PRESENTADO EN LA I.E JORGE ELIECER GAITÁN CON EL PROCESO DE EVALUACIÓN Y PROMOCIÓN Y PRESENTA QUEJA EN CONTRA DEL DOCENTE  QUEJA EN  CONTRA DE UN  RECTOR, CONTRA DOCENTE POR  POSIBLE ROBO DE EQUIPOS, QUEJA  EN CONTRA DEL PROGRAMA PAE, CON REFERENCIA A ENTREGA DE COMBUSTIBLE, QUEJA EN  CONTRA DE UN  RECTOR, CONTRA DOCENTE POR  POSIBLE ROBO DE EQUIPOS, QUEJA  EN CONTRA DEL PROGRAMA PAE, CON REFERENCIA A ENTREGA DE COMBUSTIBLE  Y  SOLICITAN LA TERMINACION DE CONTRATO DE CONDUCTOR POR MAL MANEJO E IRRESPONSABILIDAD, SOLICITA SE HAGA UN LLAMADO AL COORDINADOR  DE LA IE SEBASTIAN BELALCAZAR POR MAL MANEJO DE SU CARGO, SOLICITA COLABORACION INMEDIATA SOBRE ANOMALIAS QUE SE ESTAN PRESENTANDO EN EL MUNICIPIO DE TUQUERRES, INFORMA QUE EXISTE UN INSTITUTO LLAMADO INCAP QUE PRESTA LOS SERVICIOS DE BACHILLERATO Y CARRERAS TÉCNICAS SIN FUNCIONAMIENTO, PRESENTA INFORME A SOBRE HECHOS INDEBIDOS DEL PROFESOR JOAQUIN ISAID RODRIGUEZ MENESES, SOLICITA COLABORACION INMEDIATA SOBRE ANOMALIAS QUE SE ESTAN PRESENTANDO EN EL MUNICIPIO DE TUQUERRES, INFORMA QUE EXISTE UN INSTITUTO LLAMADO INCAP QUE PRESTA LOS SERVICIOS DE BACHILLERATO Y CARRERAS TÉCNICAS SIN FUNCIONAMIENTO, LA JUNTA DE PADRES DE FAMILIA DE LA I.E JESUS DE PRAGA DEL MUNICIPIO DE SANDONA, SOLICITAN EL  TRASLADO DEL SEÑOR LUIS HERNANDO NARVAEZ PANTOJA A.S.G. INFORME DE LA DOCENTE ROSA ELENA OLIVA RODRIGUEZ, SOLICITANDO SU TRASLADO, QUEJA EN CONTRA DE CELADOR DE I.,E. LOS PADRES DE FAMILIA DE LA VERDA MAGDALENA UBICADA EN EL CHARCO NARIÑO, PRESENTAN INCONFORMIDAD DE LOS PROFESORES ASIGNADOS AL PLANTE EDUCATIVO EN CUANTO AL INCUMPLIMIENTO EN HORARIOS, DEBERES Y MÉTODOS DE ENSEÑANZA;  LA JUNTA DE ACCIÒN  COMUNAL , JUNTA DE PADRES DE FAMILIA Y CONSEJO DIRECTIVO DE LA I.E. POLACHAYAN DE TÚQUERRES., INFORMAN DEL INCUMPLIMEINTO DEL SEÑOR CARLOS ARTURO HORMAZA - CELADOR.  ...</t>
  </si>
  <si>
    <t>PRESENTA INFORME DE FALENCIA QUE PRESENTA POR PARTE DE PROVEEDOR DEL RESTAURANTE ESCOLAR DEL C.E PUENTE DE TIERRA DEL MUNICIPIO DE CUASPUD CARLOSAMA. DOCUMENTO CONTRALORIA EN DERECHO DE PETICIÓN INFORMACIÓN, ACLARACIÓN Y RECOMENDACIONES SOBRE PAGO 10% PENDIENTE CONTRATO DE PRESTACION DE SERVICIO EDUCATIVO SED No: 1097-2017 Y CONTRATOS No: 05-2017-16-2017, 17-2017, 18-2017, 19-2017 Y 24-207 ADELANTADOS  SOLICITA SE LE INFORME CUAL FUE EL PROCEDIMIENTO QUE SE REALIZO AL INTERIOR DE  LA INSTITUCIÓN PARA REALIZAR LA INVESTIGACIÓN DE LAS CONDUCTAS REPORTADAS EN CONTRA DE LOS DOCENTE NARCIZA ROSERO YEPEZ Y JESUS ANTONIO CANCHALA QUIROZ, ESTUDIANTE DEL GRADO 11 DE LA I.E. PABLO VI DE TAMINANGO, PRESENTA QUEJA EN CONTRA DEL SEÑOR  ECTOR,  Y L COORDINADOR , QUEJA EN CONTRA DE DOCENTES,  QUEJAS  EN CONTRA RECTORES,  OCENTES Y ADMINISTRATIVOS,  INFORMA QUE LOS DOCENTES OSCAR NELSON SALAZAR RIVERA Y CARLOS ELEAZAR PAREDES EN EL PRESENTE AÑO LECTIVO ESTÁN INCUMPLIENDO CON UNA DE LAS OBLIGACIONES COMO  ES LA ENTREGA DE PLANEACIÒN ACADEMIA Y LA PREPARACIÓN DE CLASES,   AUSENCIAS DE DOCENTES, LOS PADRE DE FAMILIA DE LA I.E SAN VICENTE MULAS DE LA MANERA MAS ATENTA DAN A CONOCER LO QUE ESTA SUCEDIENDO CON EL DOCENTE GILBERTO CHALPARIZAN QUIEN DICTA CLASE EN LA VIVIENDA DEL SECTOR SANTA ROSA DE CUMBAL, QUIEN NO HA VENIDO DICTANDO EN SUS HORARIOS CORRESPONDIENTES. QUEJA POR DEMORA EN TRAMITE DE PRESTACIONES SOCIALES. SOLICITA SE REALICE CAMBIO DEL PERSONAL ADMINISTRATIVO EN EL ÁREA DE CELADURIA DE LA I.E JUABANGUANA DEL CORREGIMIENTO DE SANTA FE DEL MUNICIPIO DE BUESACO, POR QUEJA PRESENTADA EN EL ESCRITO  EN CONTRA DE LOS SEÑORES HUGO LASSO Y LUIS CARLOS  ELENDEZ, INCONFORMISMO FRENTE A AL FALLO  DEL ESTUDIO TÉCNICO DE HOJAS DE VIDA FRENTE A LA CONVOCATORIA 017  DEL 21 DE AGOSTO DE 2018,  INCONSISTENCIAS DE NOMINA,   SOLICITA SE ORDENE AL SEÑOR RECTOR JOSE ALVARO DELGADO LOPEZ, REALIZAR LOS TRAMITES PERTINENTES PAR OTORGAR PERMISO Y QUE LE PERMITA REALIZARA EL TRATAMIENTO TERPEUTICO, SE ABSTENGA DE DIRIGIR ORDENES DE LIMPIEZA A INSTALACIONES Y  UNIDADES SANITARIAS  SOLICITAN  EL NOMBRAMIENTO DE  ORIENTADOR ESCOLAR QUIEN RENUNCIÓ.  ADJUNTO A LA PRESENTE LA QUEJA CONTRA EL SEÑOR VICTOR GUAITARILLA FUNCIONARIO DE NUESTRA INSTITUCION PARA SU CORRESPONDIENTE TRAMITE,  SOLICITA  EL PAGO POR LABORAR EN ZONAS DE DIFÍCIL ACCESO CORRESPONDIENTE AL MES S DE AGOSTO....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</si>
</sst>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24"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sz val="9"/>
      <name val="Arial"/>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name val="Calibri"/>
      <family val="2"/>
    </font>
    <font>
      <sz val="8"/>
      <color rgb="FF000000"/>
      <name val="Calibri"/>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s>
  <cellStyleXfs count="4">
    <xf numFmtId="0" fontId="0" fillId="0" borderId="0"/>
    <xf numFmtId="9" fontId="1" fillId="0" borderId="0" applyFont="0" applyFill="0" applyBorder="0" applyAlignment="0" applyProtection="0"/>
    <xf numFmtId="0" fontId="1" fillId="0" borderId="0"/>
    <xf numFmtId="41" fontId="17" fillId="0" borderId="0" applyFont="0" applyFill="0" applyBorder="0" applyAlignment="0" applyProtection="0"/>
  </cellStyleXfs>
  <cellXfs count="335">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3" fillId="0" borderId="39" xfId="0" applyFont="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vertical="top"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3" fillId="0" borderId="27" xfId="0" applyFont="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vertical="top" wrapText="1"/>
    </xf>
    <xf numFmtId="0" fontId="2" fillId="2" borderId="1" xfId="0" applyFont="1" applyFill="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vertical="top"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0" fontId="2" fillId="2" borderId="13" xfId="0" applyNumberFormat="1" applyFont="1" applyFill="1" applyBorder="1" applyAlignment="1">
      <alignment horizontal="center" vertical="center" wrapText="1"/>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 fillId="0" borderId="39" xfId="0" applyNumberFormat="1" applyFont="1" applyBorder="1" applyAlignment="1">
      <alignment horizontal="center" vertical="center"/>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0" fontId="12" fillId="5" borderId="13" xfId="0" applyFont="1" applyFill="1" applyBorder="1" applyAlignment="1">
      <alignment horizontal="center" vertical="center" wrapText="1"/>
    </xf>
    <xf numFmtId="0" fontId="12" fillId="6" borderId="18" xfId="0" applyFont="1" applyFill="1" applyBorder="1" applyAlignment="1">
      <alignment horizontal="center" vertical="center" wrapText="1"/>
    </xf>
    <xf numFmtId="0" fontId="13" fillId="6" borderId="2" xfId="2"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14" fontId="15" fillId="0" borderId="3" xfId="0" applyNumberFormat="1" applyFont="1" applyBorder="1" applyAlignment="1">
      <alignment horizontal="center" vertical="center" wrapText="1"/>
    </xf>
    <xf numFmtId="1" fontId="15" fillId="0" borderId="1" xfId="0" applyNumberFormat="1" applyFont="1" applyBorder="1" applyAlignment="1">
      <alignment horizontal="center" vertical="center"/>
    </xf>
    <xf numFmtId="14" fontId="15" fillId="0" borderId="36" xfId="0" applyNumberFormat="1" applyFont="1" applyBorder="1" applyAlignment="1">
      <alignment horizontal="center" vertical="center" wrapText="1"/>
    </xf>
    <xf numFmtId="1" fontId="15" fillId="0" borderId="39" xfId="0" applyNumberFormat="1" applyFont="1" applyBorder="1" applyAlignment="1">
      <alignment horizontal="center" vertical="center"/>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0" fontId="14" fillId="5" borderId="2" xfId="2" applyFont="1" applyFill="1" applyBorder="1" applyAlignment="1">
      <alignment horizontal="center" vertical="center" wrapText="1"/>
    </xf>
    <xf numFmtId="0" fontId="14" fillId="7" borderId="2" xfId="2" applyFont="1" applyFill="1" applyBorder="1" applyAlignment="1">
      <alignment horizontal="center" vertical="center" wrapText="1"/>
    </xf>
    <xf numFmtId="0" fontId="14" fillId="6" borderId="2" xfId="2" applyFont="1" applyFill="1" applyBorder="1" applyAlignment="1">
      <alignment horizontal="center" vertical="center" wrapText="1"/>
    </xf>
    <xf numFmtId="164" fontId="0" fillId="0" borderId="1" xfId="1" applyNumberFormat="1" applyFont="1" applyFill="1" applyBorder="1" applyAlignment="1">
      <alignment horizontal="center" vertical="center"/>
    </xf>
    <xf numFmtId="10" fontId="0" fillId="0" borderId="1" xfId="0" applyNumberFormat="1" applyFill="1" applyBorder="1" applyAlignment="1">
      <alignment horizontal="center" vertical="center"/>
    </xf>
    <xf numFmtId="165" fontId="0" fillId="0" borderId="1" xfId="1" applyNumberFormat="1" applyFont="1" applyFill="1" applyBorder="1" applyAlignment="1">
      <alignment horizontal="center" vertical="center"/>
    </xf>
    <xf numFmtId="0" fontId="1" fillId="0" borderId="1" xfId="0" applyFont="1" applyBorder="1" applyAlignment="1">
      <alignment vertical="center" wrapText="1"/>
    </xf>
    <xf numFmtId="0" fontId="0" fillId="0" borderId="0" xfId="0" applyAlignment="1">
      <alignment horizontal="center"/>
    </xf>
    <xf numFmtId="0" fontId="0" fillId="0" borderId="0" xfId="0" applyAlignment="1">
      <alignment vertical="center"/>
    </xf>
    <xf numFmtId="0" fontId="0" fillId="0" borderId="0" xfId="0" applyAlignment="1">
      <alignment horizontal="center" vertical="center"/>
    </xf>
    <xf numFmtId="0" fontId="2" fillId="9" borderId="1" xfId="0" applyFont="1" applyFill="1" applyBorder="1" applyAlignment="1" applyProtection="1">
      <alignment horizontal="center"/>
    </xf>
    <xf numFmtId="0" fontId="0" fillId="0" borderId="1" xfId="0" applyFill="1" applyBorder="1" applyAlignment="1" applyProtection="1">
      <alignment horizontal="center"/>
      <protection locked="0"/>
    </xf>
    <xf numFmtId="0" fontId="16" fillId="0" borderId="1" xfId="0" applyFont="1" applyFill="1" applyBorder="1" applyAlignment="1" applyProtection="1">
      <alignment horizontal="center"/>
    </xf>
    <xf numFmtId="0" fontId="16" fillId="0" borderId="1" xfId="0" applyFont="1" applyFill="1" applyBorder="1" applyAlignment="1" applyProtection="1">
      <alignment horizontal="center" wrapText="1"/>
    </xf>
    <xf numFmtId="0" fontId="16" fillId="0" borderId="39" xfId="0" applyFont="1" applyFill="1" applyBorder="1" applyAlignment="1" applyProtection="1">
      <alignment horizontal="center" wrapText="1"/>
    </xf>
    <xf numFmtId="0" fontId="1" fillId="0" borderId="8" xfId="0" applyFont="1" applyFill="1" applyBorder="1" applyAlignment="1" applyProtection="1">
      <alignment horizontal="left" wrapText="1"/>
      <protection locked="0"/>
    </xf>
    <xf numFmtId="0" fontId="0" fillId="0" borderId="10" xfId="0" applyFill="1" applyBorder="1" applyAlignment="1" applyProtection="1">
      <alignment horizontal="left" wrapText="1"/>
      <protection locked="0"/>
    </xf>
    <xf numFmtId="0" fontId="1" fillId="0" borderId="8" xfId="0" applyFont="1" applyBorder="1" applyAlignment="1">
      <alignment horizontal="center" vertical="center" wrapText="1"/>
    </xf>
    <xf numFmtId="0" fontId="1" fillId="0" borderId="8" xfId="0" applyFont="1" applyBorder="1" applyAlignment="1">
      <alignment horizontal="center" vertical="center" wrapText="1"/>
    </xf>
    <xf numFmtId="0" fontId="13" fillId="7" borderId="1" xfId="2" applyFont="1" applyFill="1" applyBorder="1" applyAlignment="1">
      <alignment horizontal="center" vertical="center" wrapText="1"/>
    </xf>
    <xf numFmtId="0" fontId="0" fillId="0" borderId="0" xfId="0" applyAlignment="1">
      <alignment horizontal="center"/>
    </xf>
    <xf numFmtId="0" fontId="1" fillId="0" borderId="8" xfId="0" applyFont="1" applyBorder="1" applyAlignment="1">
      <alignment horizontal="center" vertical="center" wrapText="1"/>
    </xf>
    <xf numFmtId="0" fontId="0" fillId="0" borderId="0" xfId="0" applyAlignment="1">
      <alignment horizontal="center"/>
    </xf>
    <xf numFmtId="0" fontId="2" fillId="9" borderId="1" xfId="0" applyFont="1" applyFill="1" applyBorder="1" applyAlignment="1" applyProtection="1">
      <alignment horizontal="center" wrapText="1"/>
    </xf>
    <xf numFmtId="14" fontId="18" fillId="0" borderId="3" xfId="0" applyNumberFormat="1" applyFont="1" applyBorder="1" applyAlignment="1">
      <alignment horizontal="center" vertical="center" wrapText="1"/>
    </xf>
    <xf numFmtId="1" fontId="18" fillId="0" borderId="1" xfId="0" applyNumberFormat="1" applyFont="1" applyBorder="1" applyAlignment="1">
      <alignment horizontal="center" vertical="center"/>
    </xf>
    <xf numFmtId="0" fontId="18" fillId="0" borderId="2" xfId="0" applyFont="1" applyBorder="1"/>
    <xf numFmtId="0" fontId="18" fillId="0" borderId="0" xfId="0" applyFont="1"/>
    <xf numFmtId="9" fontId="18" fillId="0" borderId="0" xfId="1" applyFont="1"/>
    <xf numFmtId="14" fontId="18" fillId="0" borderId="1" xfId="0" applyNumberFormat="1" applyFont="1" applyBorder="1" applyAlignment="1">
      <alignment horizontal="center" vertical="center" wrapText="1"/>
    </xf>
    <xf numFmtId="0" fontId="19" fillId="0" borderId="0" xfId="0" applyFont="1" applyAlignment="1">
      <alignment vertical="center" wrapText="1"/>
    </xf>
    <xf numFmtId="14" fontId="19" fillId="0" borderId="1" xfId="0" applyNumberFormat="1" applyFont="1" applyBorder="1" applyAlignment="1">
      <alignment vertical="center" wrapText="1"/>
    </xf>
    <xf numFmtId="0" fontId="0" fillId="0" borderId="1" xfId="0" applyNumberFormat="1" applyBorder="1" applyAlignment="1">
      <alignment horizontal="center" vertical="center"/>
    </xf>
    <xf numFmtId="9" fontId="18" fillId="0" borderId="1" xfId="1" applyFont="1" applyBorder="1" applyAlignment="1">
      <alignment horizontal="center" vertical="center"/>
    </xf>
    <xf numFmtId="9" fontId="15" fillId="0" borderId="1" xfId="1" applyFont="1" applyBorder="1" applyAlignment="1">
      <alignment horizontal="center" vertical="center"/>
    </xf>
    <xf numFmtId="9" fontId="1" fillId="0" borderId="0" xfId="1" applyFont="1" applyBorder="1" applyAlignment="1">
      <alignment horizontal="center" vertical="center"/>
    </xf>
    <xf numFmtId="2" fontId="0" fillId="0" borderId="0" xfId="0" applyNumberFormat="1" applyBorder="1" applyAlignment="1">
      <alignment horizontal="center" vertical="center"/>
    </xf>
    <xf numFmtId="0" fontId="0" fillId="0" borderId="0" xfId="0" applyBorder="1" applyAlignment="1">
      <alignment horizontal="center"/>
    </xf>
    <xf numFmtId="0" fontId="18" fillId="0" borderId="1" xfId="0" applyFont="1" applyBorder="1" applyAlignment="1">
      <alignment horizontal="center"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10" fontId="0" fillId="0" borderId="1" xfId="0" applyNumberFormat="1" applyFill="1" applyBorder="1" applyAlignment="1" applyProtection="1">
      <alignment horizontal="center"/>
      <protection locked="0"/>
    </xf>
    <xf numFmtId="0" fontId="0" fillId="0" borderId="0" xfId="0" applyAlignment="1">
      <alignment horizontal="left" wrapText="1"/>
    </xf>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1" fillId="0" borderId="8" xfId="0" applyFont="1" applyBorder="1" applyAlignment="1">
      <alignment horizontal="center" vertical="center" wrapText="1"/>
    </xf>
    <xf numFmtId="0" fontId="1" fillId="0" borderId="8" xfId="0" applyFont="1" applyBorder="1" applyAlignment="1">
      <alignment horizontal="center" vertical="center" wrapText="1"/>
    </xf>
    <xf numFmtId="0" fontId="18" fillId="0" borderId="1" xfId="0" applyFont="1" applyBorder="1" applyAlignment="1">
      <alignment horizontal="center"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2" fillId="0" borderId="0" xfId="0" applyFont="1" applyAlignment="1">
      <alignment horizontal="justify" vertical="center"/>
    </xf>
    <xf numFmtId="0" fontId="22" fillId="0" borderId="1" xfId="0" applyFont="1" applyBorder="1" applyAlignment="1">
      <alignment horizontal="justify" vertical="center"/>
    </xf>
    <xf numFmtId="0" fontId="23" fillId="0" borderId="0" xfId="0" applyFont="1" applyAlignment="1">
      <alignment horizontal="justify" vertical="center"/>
    </xf>
    <xf numFmtId="0" fontId="23" fillId="0" borderId="1" xfId="0" applyFont="1" applyBorder="1" applyAlignment="1">
      <alignment horizontal="justify" vertical="center"/>
    </xf>
    <xf numFmtId="9" fontId="1" fillId="0" borderId="2" xfId="1" applyFont="1" applyBorder="1" applyAlignment="1">
      <alignment horizontal="center"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1" fillId="0" borderId="2" xfId="0" applyFont="1" applyBorder="1" applyAlignment="1">
      <alignment horizontal="center" vertical="center"/>
    </xf>
    <xf numFmtId="0" fontId="18" fillId="0" borderId="1" xfId="0" applyFont="1" applyBorder="1" applyAlignment="1">
      <alignment horizontal="center"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1" fillId="0" borderId="8" xfId="0" applyFont="1" applyBorder="1" applyAlignment="1">
      <alignment horizontal="center" vertical="center" wrapText="1"/>
    </xf>
    <xf numFmtId="0" fontId="3" fillId="0" borderId="7" xfId="0" applyFont="1"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12" fillId="7" borderId="20" xfId="0" applyFont="1" applyFill="1" applyBorder="1" applyAlignment="1">
      <alignment horizontal="center" vertical="center" wrapText="1"/>
    </xf>
    <xf numFmtId="0" fontId="12" fillId="7" borderId="13" xfId="0" applyFont="1" applyFill="1" applyBorder="1" applyAlignment="1">
      <alignment horizontal="center" vertical="center" wrapText="1"/>
    </xf>
    <xf numFmtId="0" fontId="13" fillId="7" borderId="3" xfId="2" applyFont="1" applyFill="1" applyBorder="1" applyAlignment="1">
      <alignment horizontal="center" vertical="center" wrapText="1"/>
    </xf>
    <xf numFmtId="0" fontId="13" fillId="7" borderId="1" xfId="2" applyFont="1" applyFill="1" applyBorder="1" applyAlignment="1">
      <alignment horizontal="center"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0" borderId="0" xfId="0" applyFont="1" applyAlignment="1">
      <alignment horizont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2" fontId="1" fillId="0" borderId="1" xfId="0" applyNumberFormat="1" applyFont="1" applyBorder="1" applyAlignment="1">
      <alignment vertical="center" wrapText="1"/>
    </xf>
    <xf numFmtId="2" fontId="0" fillId="0" borderId="1" xfId="0" applyNumberFormat="1" applyBorder="1" applyAlignment="1">
      <alignment vertical="center" wrapText="1"/>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0" fontId="16" fillId="10" borderId="3" xfId="0" applyFont="1" applyFill="1" applyBorder="1" applyAlignment="1" applyProtection="1">
      <alignment horizontal="center"/>
    </xf>
    <xf numFmtId="0" fontId="16" fillId="10" borderId="1" xfId="0" applyFont="1" applyFill="1" applyBorder="1" applyAlignment="1" applyProtection="1">
      <alignment horizontal="center"/>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0" fillId="0" borderId="8" xfId="0" applyFill="1" applyBorder="1" applyAlignment="1" applyProtection="1">
      <alignment horizontal="left" wrapText="1"/>
      <protection locked="0"/>
    </xf>
    <xf numFmtId="0" fontId="0" fillId="0" borderId="10" xfId="0" applyFill="1" applyBorder="1" applyAlignment="1" applyProtection="1">
      <alignment horizontal="left" wrapText="1"/>
      <protection locked="0"/>
    </xf>
    <xf numFmtId="0" fontId="16" fillId="0" borderId="36" xfId="0" applyFont="1" applyFill="1" applyBorder="1" applyAlignment="1" applyProtection="1">
      <alignment horizontal="center" wrapText="1"/>
    </xf>
    <xf numFmtId="0" fontId="16" fillId="0" borderId="39" xfId="0" applyFont="1" applyFill="1" applyBorder="1" applyAlignment="1" applyProtection="1">
      <alignment horizontal="center" wrapText="1"/>
    </xf>
    <xf numFmtId="0" fontId="0" fillId="0" borderId="37" xfId="0" applyFill="1" applyBorder="1" applyAlignment="1" applyProtection="1">
      <alignment horizontal="center" wrapText="1"/>
      <protection locked="0"/>
    </xf>
    <xf numFmtId="0" fontId="0" fillId="0" borderId="35" xfId="0" applyFill="1" applyBorder="1" applyAlignment="1" applyProtection="1">
      <alignment horizontal="center" wrapText="1"/>
      <protection locked="0"/>
    </xf>
    <xf numFmtId="0" fontId="16" fillId="0" borderId="3" xfId="0" applyFont="1" applyFill="1" applyBorder="1" applyAlignment="1" applyProtection="1">
      <alignment horizontal="center" wrapText="1"/>
    </xf>
    <xf numFmtId="0" fontId="16" fillId="0" borderId="1" xfId="0" applyFont="1" applyFill="1" applyBorder="1" applyAlignment="1" applyProtection="1">
      <alignment horizontal="center" wrapText="1"/>
    </xf>
    <xf numFmtId="0" fontId="1" fillId="0" borderId="8" xfId="0" applyFont="1" applyFill="1" applyBorder="1" applyAlignment="1" applyProtection="1">
      <alignment horizontal="left" wrapText="1"/>
      <protection locked="0"/>
    </xf>
    <xf numFmtId="0" fontId="16" fillId="0" borderId="3" xfId="0" applyFont="1" applyFill="1" applyBorder="1" applyAlignment="1" applyProtection="1">
      <alignment horizontal="center"/>
    </xf>
    <xf numFmtId="0" fontId="16" fillId="0" borderId="1" xfId="0" applyFont="1" applyFill="1" applyBorder="1" applyAlignment="1" applyProtection="1">
      <alignment horizontal="center"/>
    </xf>
    <xf numFmtId="0" fontId="2" fillId="9" borderId="20" xfId="0" applyFont="1" applyFill="1" applyBorder="1" applyAlignment="1" applyProtection="1">
      <alignment horizontal="center"/>
    </xf>
    <xf numFmtId="0" fontId="2" fillId="9" borderId="13" xfId="0" applyFont="1" applyFill="1" applyBorder="1" applyAlignment="1" applyProtection="1">
      <alignment horizontal="center"/>
    </xf>
    <xf numFmtId="0" fontId="2" fillId="9" borderId="18" xfId="0" applyFont="1" applyFill="1" applyBorder="1" applyAlignment="1" applyProtection="1">
      <alignment horizontal="center"/>
    </xf>
    <xf numFmtId="0" fontId="2" fillId="9" borderId="3" xfId="0" applyFont="1" applyFill="1" applyBorder="1" applyAlignment="1" applyProtection="1">
      <alignment horizontal="center"/>
    </xf>
    <xf numFmtId="0" fontId="2" fillId="9" borderId="1" xfId="0" applyFont="1" applyFill="1" applyBorder="1" applyAlignment="1" applyProtection="1">
      <alignment horizontal="center"/>
    </xf>
    <xf numFmtId="0" fontId="2" fillId="9" borderId="1" xfId="0" applyFont="1" applyFill="1" applyBorder="1" applyAlignment="1" applyProtection="1">
      <alignment horizontal="center" wrapText="1"/>
    </xf>
    <xf numFmtId="0" fontId="2" fillId="9" borderId="2" xfId="0" applyFont="1" applyFill="1" applyBorder="1" applyAlignment="1" applyProtection="1">
      <alignment horizontal="center" wrapText="1"/>
    </xf>
    <xf numFmtId="0" fontId="16" fillId="10" borderId="3" xfId="0" applyFont="1" applyFill="1" applyBorder="1" applyAlignment="1" applyProtection="1">
      <alignment horizontal="center" wrapText="1"/>
    </xf>
    <xf numFmtId="0" fontId="16" fillId="10" borderId="1" xfId="0" applyFont="1" applyFill="1" applyBorder="1" applyAlignment="1" applyProtection="1">
      <alignment horizontal="center" wrapText="1"/>
    </xf>
    <xf numFmtId="0" fontId="16" fillId="10" borderId="36" xfId="0" applyFont="1" applyFill="1" applyBorder="1" applyAlignment="1" applyProtection="1">
      <alignment horizontal="center" wrapText="1"/>
    </xf>
    <xf numFmtId="0" fontId="16"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cellXfs>
  <cellStyles count="4">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13</c:v>
                </c:pt>
                <c:pt idx="1">
                  <c:v>10</c:v>
                </c:pt>
                <c:pt idx="2">
                  <c:v>15</c:v>
                </c:pt>
                <c:pt idx="3">
                  <c:v>19</c:v>
                </c:pt>
                <c:pt idx="4">
                  <c:v>30</c:v>
                </c:pt>
                <c:pt idx="5">
                  <c:v>13</c:v>
                </c:pt>
                <c:pt idx="6">
                  <c:v>9</c:v>
                </c:pt>
                <c:pt idx="7">
                  <c:v>23</c:v>
                </c:pt>
                <c:pt idx="8">
                  <c:v>33</c:v>
                </c:pt>
                <c:pt idx="9">
                  <c:v>34</c:v>
                </c:pt>
                <c:pt idx="10">
                  <c:v>11</c:v>
                </c:pt>
                <c:pt idx="11">
                  <c:v>11</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QUEJAS'!$B$5:$B$14</c:f>
              <c:strCache>
                <c:ptCount val="10"/>
                <c:pt idx="0">
                  <c:v>Enero</c:v>
                </c:pt>
                <c:pt idx="1">
                  <c:v>Febrero</c:v>
                </c:pt>
                <c:pt idx="2">
                  <c:v>Marzo</c:v>
                </c:pt>
                <c:pt idx="3">
                  <c:v>Abril</c:v>
                </c:pt>
                <c:pt idx="4">
                  <c:v>Mayo</c:v>
                </c:pt>
                <c:pt idx="5">
                  <c:v>Junio</c:v>
                </c:pt>
                <c:pt idx="6">
                  <c:v>Julio</c:v>
                </c:pt>
                <c:pt idx="7">
                  <c:v>Agosto</c:v>
                </c:pt>
                <c:pt idx="8">
                  <c:v>Septiembre</c:v>
                </c:pt>
                <c:pt idx="9">
                  <c:v>Octubre</c:v>
                </c:pt>
              </c:strCache>
            </c:strRef>
          </c:cat>
          <c:val>
            <c:numRef>
              <c:f>'GRAFICO I QUEJAS'!$C$5:$C$14</c:f>
              <c:numCache>
                <c:formatCode>0</c:formatCode>
                <c:ptCount val="10"/>
                <c:pt idx="0">
                  <c:v>10</c:v>
                </c:pt>
                <c:pt idx="1">
                  <c:v>10</c:v>
                </c:pt>
                <c:pt idx="2">
                  <c:v>10</c:v>
                </c:pt>
                <c:pt idx="3">
                  <c:v>10</c:v>
                </c:pt>
                <c:pt idx="4">
                  <c:v>10</c:v>
                </c:pt>
                <c:pt idx="5">
                  <c:v>10</c:v>
                </c:pt>
                <c:pt idx="6">
                  <c:v>10</c:v>
                </c:pt>
                <c:pt idx="7">
                  <c:v>10</c:v>
                </c:pt>
                <c:pt idx="8">
                  <c:v>10</c:v>
                </c:pt>
                <c:pt idx="9">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QUEJAS'!$B$5:$B$14</c:f>
              <c:strCache>
                <c:ptCount val="10"/>
                <c:pt idx="0">
                  <c:v>Enero</c:v>
                </c:pt>
                <c:pt idx="1">
                  <c:v>Febrero</c:v>
                </c:pt>
                <c:pt idx="2">
                  <c:v>Marzo</c:v>
                </c:pt>
                <c:pt idx="3">
                  <c:v>Abril</c:v>
                </c:pt>
                <c:pt idx="4">
                  <c:v>Mayo</c:v>
                </c:pt>
                <c:pt idx="5">
                  <c:v>Junio</c:v>
                </c:pt>
                <c:pt idx="6">
                  <c:v>Julio</c:v>
                </c:pt>
                <c:pt idx="7">
                  <c:v>Agosto</c:v>
                </c:pt>
                <c:pt idx="8">
                  <c:v>Septiembre</c:v>
                </c:pt>
                <c:pt idx="9">
                  <c:v>Octubre</c:v>
                </c:pt>
              </c:strCache>
            </c:strRef>
          </c:cat>
          <c:val>
            <c:numRef>
              <c:f>'GRAFICO I QUEJAS'!$D$5:$D$14</c:f>
              <c:numCache>
                <c:formatCode>General</c:formatCode>
                <c:ptCount val="10"/>
                <c:pt idx="0">
                  <c:v>13</c:v>
                </c:pt>
                <c:pt idx="1">
                  <c:v>10</c:v>
                </c:pt>
                <c:pt idx="2">
                  <c:v>15</c:v>
                </c:pt>
                <c:pt idx="3">
                  <c:v>19</c:v>
                </c:pt>
                <c:pt idx="4">
                  <c:v>30</c:v>
                </c:pt>
                <c:pt idx="5">
                  <c:v>13</c:v>
                </c:pt>
                <c:pt idx="6">
                  <c:v>9</c:v>
                </c:pt>
                <c:pt idx="7">
                  <c:v>23</c:v>
                </c:pt>
                <c:pt idx="8">
                  <c:v>33</c:v>
                </c:pt>
                <c:pt idx="9">
                  <c:v>34</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cat>
            <c:strRef>
              <c:f>'GRAFICO I QUEJAS'!$B$5:$B$14</c:f>
              <c:strCache>
                <c:ptCount val="10"/>
                <c:pt idx="0">
                  <c:v>Enero</c:v>
                </c:pt>
                <c:pt idx="1">
                  <c:v>Febrero</c:v>
                </c:pt>
                <c:pt idx="2">
                  <c:v>Marzo</c:v>
                </c:pt>
                <c:pt idx="3">
                  <c:v>Abril</c:v>
                </c:pt>
                <c:pt idx="4">
                  <c:v>Mayo</c:v>
                </c:pt>
                <c:pt idx="5">
                  <c:v>Junio</c:v>
                </c:pt>
                <c:pt idx="6">
                  <c:v>Julio</c:v>
                </c:pt>
                <c:pt idx="7">
                  <c:v>Agosto</c:v>
                </c:pt>
                <c:pt idx="8">
                  <c:v>Septiembre</c:v>
                </c:pt>
                <c:pt idx="9">
                  <c:v>Octubre</c:v>
                </c:pt>
              </c:strCache>
            </c:strRef>
          </c:cat>
          <c:val>
            <c:numRef>
              <c:f>'GRAFICO I QUEJAS'!$E$5:$E$14</c:f>
              <c:numCache>
                <c:formatCode>0%</c:formatCode>
                <c:ptCount val="10"/>
                <c:pt idx="0">
                  <c:v>-0.13333333333333333</c:v>
                </c:pt>
                <c:pt idx="1">
                  <c:v>-0.23076923076923078</c:v>
                </c:pt>
                <c:pt idx="2">
                  <c:v>0.5</c:v>
                </c:pt>
                <c:pt idx="3">
                  <c:v>0.26666666666666666</c:v>
                </c:pt>
                <c:pt idx="4">
                  <c:v>0.57894736842105265</c:v>
                </c:pt>
                <c:pt idx="5">
                  <c:v>-0.56666666666666665</c:v>
                </c:pt>
                <c:pt idx="6">
                  <c:v>-0.30769230769230771</c:v>
                </c:pt>
                <c:pt idx="7">
                  <c:v>1.5555555555555556</c:v>
                </c:pt>
                <c:pt idx="8">
                  <c:v>0.43478260869565216</c:v>
                </c:pt>
                <c:pt idx="9">
                  <c:v>3.0303030303030304E-2</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'E01.002 EFECT RTA'!$A$32:$A$44</c:f>
              <c:strCache>
                <c:ptCount val="12"/>
                <c:pt idx="0">
                  <c:v>31/01/2018</c:v>
                </c:pt>
                <c:pt idx="1">
                  <c:v>28/02/2018</c:v>
                </c:pt>
                <c:pt idx="2">
                  <c:v>31/03/2018</c:v>
                </c:pt>
                <c:pt idx="3">
                  <c:v>30/04/2018</c:v>
                </c:pt>
                <c:pt idx="4">
                  <c:v>31/05/2018</c:v>
                </c:pt>
                <c:pt idx="5">
                  <c:v>31/06/2018</c:v>
                </c:pt>
                <c:pt idx="6">
                  <c:v>31/07/2018</c:v>
                </c:pt>
                <c:pt idx="7">
                  <c:v>31/08/2018</c:v>
                </c:pt>
                <c:pt idx="8">
                  <c:v>30/09/2018</c:v>
                </c:pt>
                <c:pt idx="9">
                  <c:v>31/10/2018</c:v>
                </c:pt>
                <c:pt idx="10">
                  <c:v>30/11/2018</c:v>
                </c:pt>
                <c:pt idx="11">
                  <c:v>31/12/2018</c:v>
                </c:pt>
              </c:strCache>
            </c:strRef>
          </c:cat>
          <c:val>
            <c:numRef>
              <c:f>'E01.002 EFECT RTA'!$C$32:$C$44</c:f>
              <c:numCache>
                <c:formatCode>#,##0.000</c:formatCode>
                <c:ptCount val="12"/>
                <c:pt idx="0">
                  <c:v>0.997</c:v>
                </c:pt>
                <c:pt idx="1">
                  <c:v>0.997</c:v>
                </c:pt>
                <c:pt idx="2">
                  <c:v>0.997</c:v>
                </c:pt>
                <c:pt idx="3">
                  <c:v>0.99470000000000003</c:v>
                </c:pt>
                <c:pt idx="4">
                  <c:v>0.99299999999999999</c:v>
                </c:pt>
                <c:pt idx="5" formatCode="#,##0.0000">
                  <c:v>1</c:v>
                </c:pt>
                <c:pt idx="6" formatCode="#,##0.0000">
                  <c:v>0.99970000000000003</c:v>
                </c:pt>
                <c:pt idx="7" formatCode="#,##0.0000">
                  <c:v>0.99970000000000003</c:v>
                </c:pt>
                <c:pt idx="8" formatCode="#,##0.0000">
                  <c:v>0.99970000000000003</c:v>
                </c:pt>
                <c:pt idx="9" formatCode="#,##0.0000">
                  <c:v>0.99929999999999997</c:v>
                </c:pt>
                <c:pt idx="10">
                  <c:v>0.99970000000000003</c:v>
                </c:pt>
                <c:pt idx="11">
                  <c:v>1</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14180555555555552"/>
          <c:y val="4.72440944881889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noFill/>
            </a:ln>
            <a:effectLst/>
          </c:spPr>
          <c:invertIfNegative val="0"/>
          <c:cat>
            <c:numRef>
              <c:f>'GRAFICO EFEC'!$B$6:$B$17</c:f>
              <c:numCache>
                <c:formatCode>m/d/yyyy</c:formatCode>
                <c:ptCount val="12"/>
                <c:pt idx="0">
                  <c:v>43131</c:v>
                </c:pt>
                <c:pt idx="1">
                  <c:v>43159</c:v>
                </c:pt>
                <c:pt idx="2">
                  <c:v>43190</c:v>
                </c:pt>
                <c:pt idx="3">
                  <c:v>43220</c:v>
                </c:pt>
                <c:pt idx="4">
                  <c:v>43251</c:v>
                </c:pt>
                <c:pt idx="5">
                  <c:v>43281</c:v>
                </c:pt>
                <c:pt idx="6">
                  <c:v>43312</c:v>
                </c:pt>
                <c:pt idx="7">
                  <c:v>43343</c:v>
                </c:pt>
                <c:pt idx="8">
                  <c:v>43373</c:v>
                </c:pt>
                <c:pt idx="9">
                  <c:v>43404</c:v>
                </c:pt>
                <c:pt idx="10">
                  <c:v>43403</c:v>
                </c:pt>
                <c:pt idx="11">
                  <c:v>43464</c:v>
                </c:pt>
              </c:numCache>
            </c:num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noFill/>
            </a:ln>
            <a:effectLst/>
          </c:spPr>
          <c:invertIfNegative val="0"/>
          <c:cat>
            <c:numRef>
              <c:f>'GRAFICO EFEC'!$B$6:$B$17</c:f>
              <c:numCache>
                <c:formatCode>m/d/yyyy</c:formatCode>
                <c:ptCount val="12"/>
                <c:pt idx="0">
                  <c:v>43131</c:v>
                </c:pt>
                <c:pt idx="1">
                  <c:v>43159</c:v>
                </c:pt>
                <c:pt idx="2">
                  <c:v>43190</c:v>
                </c:pt>
                <c:pt idx="3">
                  <c:v>43220</c:v>
                </c:pt>
                <c:pt idx="4">
                  <c:v>43251</c:v>
                </c:pt>
                <c:pt idx="5">
                  <c:v>43281</c:v>
                </c:pt>
                <c:pt idx="6">
                  <c:v>43312</c:v>
                </c:pt>
                <c:pt idx="7">
                  <c:v>43343</c:v>
                </c:pt>
                <c:pt idx="8">
                  <c:v>43373</c:v>
                </c:pt>
                <c:pt idx="9">
                  <c:v>43404</c:v>
                </c:pt>
                <c:pt idx="10">
                  <c:v>43403</c:v>
                </c:pt>
                <c:pt idx="11">
                  <c:v>43464</c:v>
                </c:pt>
              </c:numCache>
            </c:numRef>
          </c:cat>
          <c:val>
            <c:numRef>
              <c:f>'GRAFICO EFEC'!$D$6:$D$17</c:f>
              <c:numCache>
                <c:formatCode>#,##0.0000</c:formatCode>
                <c:ptCount val="12"/>
                <c:pt idx="0">
                  <c:v>0.997</c:v>
                </c:pt>
                <c:pt idx="1">
                  <c:v>0.997</c:v>
                </c:pt>
                <c:pt idx="2">
                  <c:v>0.997</c:v>
                </c:pt>
                <c:pt idx="3">
                  <c:v>0.99470000000000003</c:v>
                </c:pt>
                <c:pt idx="4">
                  <c:v>0.99299999999999999</c:v>
                </c:pt>
                <c:pt idx="5">
                  <c:v>0</c:v>
                </c:pt>
                <c:pt idx="6">
                  <c:v>1</c:v>
                </c:pt>
                <c:pt idx="7">
                  <c:v>0.99970000000000003</c:v>
                </c:pt>
                <c:pt idx="8">
                  <c:v>0.99970000000000003</c:v>
                </c:pt>
                <c:pt idx="9">
                  <c:v>0.99970000000000003</c:v>
                </c:pt>
                <c:pt idx="10">
                  <c:v>0.99929999999999997</c:v>
                </c:pt>
                <c:pt idx="11">
                  <c:v>0.99970000000000003</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trendline>
            <c:spPr>
              <a:ln w="19050" cap="rnd">
                <a:solidFill>
                  <a:schemeClr val="accent3"/>
                </a:solidFill>
                <a:prstDash val="sysDot"/>
              </a:ln>
              <a:effectLst/>
            </c:spPr>
            <c:trendlineType val="linear"/>
            <c:dispRSqr val="0"/>
            <c:dispEq val="0"/>
          </c:trendline>
          <c:cat>
            <c:numRef>
              <c:f>'GRAFICO EFEC'!$B$6:$B$17</c:f>
              <c:numCache>
                <c:formatCode>m/d/yyyy</c:formatCode>
                <c:ptCount val="12"/>
                <c:pt idx="0">
                  <c:v>43131</c:v>
                </c:pt>
                <c:pt idx="1">
                  <c:v>43159</c:v>
                </c:pt>
                <c:pt idx="2">
                  <c:v>43190</c:v>
                </c:pt>
                <c:pt idx="3">
                  <c:v>43220</c:v>
                </c:pt>
                <c:pt idx="4">
                  <c:v>43251</c:v>
                </c:pt>
                <c:pt idx="5">
                  <c:v>43281</c:v>
                </c:pt>
                <c:pt idx="6">
                  <c:v>43312</c:v>
                </c:pt>
                <c:pt idx="7">
                  <c:v>43343</c:v>
                </c:pt>
                <c:pt idx="8">
                  <c:v>43373</c:v>
                </c:pt>
                <c:pt idx="9">
                  <c:v>43404</c:v>
                </c:pt>
                <c:pt idx="10">
                  <c:v>43403</c:v>
                </c:pt>
                <c:pt idx="11">
                  <c:v>43464</c:v>
                </c:pt>
              </c:numCache>
            </c:numRef>
          </c:cat>
          <c:val>
            <c:numRef>
              <c:f>'GRAFICO EFEC'!$E$6:$E$17</c:f>
              <c:numCache>
                <c:formatCode>0.00%</c:formatCode>
                <c:ptCount val="12"/>
                <c:pt idx="0">
                  <c:v>0.997</c:v>
                </c:pt>
                <c:pt idx="1">
                  <c:v>0.997</c:v>
                </c:pt>
                <c:pt idx="2">
                  <c:v>0.997</c:v>
                </c:pt>
                <c:pt idx="3">
                  <c:v>0.99470000000000003</c:v>
                </c:pt>
                <c:pt idx="4">
                  <c:v>0.99299999999999999</c:v>
                </c:pt>
                <c:pt idx="5">
                  <c:v>0</c:v>
                </c:pt>
                <c:pt idx="6">
                  <c:v>1</c:v>
                </c:pt>
                <c:pt idx="7">
                  <c:v>0.99970000000000003</c:v>
                </c:pt>
                <c:pt idx="8">
                  <c:v>0.99970000000000003</c:v>
                </c:pt>
                <c:pt idx="9">
                  <c:v>0.99970000000000003</c:v>
                </c:pt>
                <c:pt idx="10">
                  <c:v>0.99929999999999997</c:v>
                </c:pt>
                <c:pt idx="11">
                  <c:v>0.99970000000000003</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dateAx>
        <c:axId val="2025148175"/>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Offset val="100"/>
        <c:baseTimeUnit val="days"/>
      </c:date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dateAx>
        <c:axId val="2025152751"/>
        <c:scaling>
          <c:orientation val="minMax"/>
        </c:scaling>
        <c:delete val="1"/>
        <c:axPos val="b"/>
        <c:numFmt formatCode="m/d/yyyy" sourceLinked="1"/>
        <c:majorTickMark val="out"/>
        <c:minorTickMark val="none"/>
        <c:tickLblPos val="nextTo"/>
        <c:crossAx val="2025136943"/>
        <c:crosses val="autoZero"/>
        <c:auto val="1"/>
        <c:lblOffset val="100"/>
        <c:baseTimeUnit val="days"/>
      </c:dateAx>
      <c:spPr>
        <a:noFill/>
        <a:ln>
          <a:noFill/>
        </a:ln>
        <a:effectLst/>
      </c:spPr>
    </c:plotArea>
    <c:legend>
      <c:legendPos val="b"/>
      <c:legendEntry>
        <c:idx val="3"/>
        <c:delete val="1"/>
      </c:legendEntry>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clustered"/>
        <c:varyColors val="0"/>
        <c:ser>
          <c:idx val="0"/>
          <c:order val="0"/>
          <c:invertIfNegative val="0"/>
          <c:cat>
            <c:numRef>
              <c:f>'E02.001 SATISFACCION CLIENTE'!$A$24</c:f>
              <c:numCache>
                <c:formatCode>m/d/yyyy</c:formatCode>
                <c:ptCount val="1"/>
                <c:pt idx="0">
                  <c:v>43266</c:v>
                </c:pt>
              </c:numCache>
            </c:numRef>
          </c:cat>
          <c:val>
            <c:numRef>
              <c:f>'E02.001 SATISFACCION CLIENTE'!$C$24</c:f>
              <c:numCache>
                <c:formatCode>General</c:formatCode>
                <c:ptCount val="1"/>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axId val="102080512"/>
        <c:axId val="102082432"/>
      </c:barChart>
      <c:dateAx>
        <c:axId val="102080512"/>
        <c:scaling>
          <c:orientation val="minMax"/>
        </c:scaling>
        <c:delete val="0"/>
        <c:axPos val="b"/>
        <c:title>
          <c:tx>
            <c:rich>
              <a:bodyPr/>
              <a:lstStyle/>
              <a:p>
                <a:pPr>
                  <a:defRPr lang="es-CO" sz="900" b="1" i="0" u="none" strike="noStrike" baseline="0">
                    <a:solidFill>
                      <a:srgbClr val="000000"/>
                    </a:solidFill>
                    <a:latin typeface="Arial"/>
                    <a:ea typeface="Arial"/>
                    <a:cs typeface="Arial"/>
                  </a:defRPr>
                </a:pPr>
                <a:r>
                  <a:rPr lang="es-CO"/>
                  <a:t>Fechas de medición</a:t>
                </a:r>
              </a:p>
            </c:rich>
          </c:tx>
          <c:layout>
            <c:manualLayout>
              <c:xMode val="edge"/>
              <c:yMode val="edge"/>
              <c:x val="0.76503833402403665"/>
              <c:y val="0.40861181152459042"/>
            </c:manualLayout>
          </c:layout>
          <c:overlay val="0"/>
          <c:spPr>
            <a:noFill/>
            <a:ln w="25400">
              <a:noFill/>
            </a:ln>
          </c:spPr>
        </c:title>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471345609357884E-2"/>
          <c:y val="0.11095233718353302"/>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c:v>
                </c:pt>
                <c:pt idx="2">
                  <c:v>2</c:v>
                </c:pt>
                <c:pt idx="3">
                  <c:v>2</c:v>
                </c:pt>
                <c:pt idx="4">
                  <c:v>6</c:v>
                </c:pt>
                <c:pt idx="5">
                  <c:v>3</c:v>
                </c:pt>
                <c:pt idx="6">
                  <c:v>1</c:v>
                </c:pt>
                <c:pt idx="7">
                  <c:v>2</c:v>
                </c:pt>
                <c:pt idx="8">
                  <c:v>2</c:v>
                </c:pt>
                <c:pt idx="9">
                  <c:v>2</c:v>
                </c:pt>
                <c:pt idx="10">
                  <c:v>2</c:v>
                </c:pt>
                <c:pt idx="11">
                  <c:v>2</c:v>
                </c:pt>
                <c:pt idx="12">
                  <c:v>1</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133350</xdr:colOff>
      <xdr:row>15</xdr:row>
      <xdr:rowOff>142875</xdr:rowOff>
    </xdr:from>
    <xdr:to>
      <xdr:col>0</xdr:col>
      <xdr:colOff>1266825</xdr:colOff>
      <xdr:row>19</xdr:row>
      <xdr:rowOff>186734</xdr:rowOff>
    </xdr:to>
    <xdr:pic>
      <xdr:nvPicPr>
        <xdr:cNvPr id="5" name="0 Imagen" descr="secretaria de educacion-01.png"/>
        <xdr:cNvPicPr/>
      </xdr:nvPicPr>
      <xdr:blipFill>
        <a:blip xmlns:r="http://schemas.openxmlformats.org/officeDocument/2006/relationships" r:embed="rId2" cstate="print"/>
        <a:stretch>
          <a:fillRect/>
        </a:stretch>
      </xdr:blipFill>
      <xdr:spPr>
        <a:xfrm>
          <a:off x="133350" y="7886700"/>
          <a:ext cx="1133475" cy="786809"/>
        </a:xfrm>
        <a:prstGeom prst="rect">
          <a:avLst/>
        </a:prstGeom>
      </xdr:spPr>
    </xdr:pic>
    <xdr:clientData/>
  </xdr:twoCellAnchor>
  <xdr:twoCellAnchor editAs="oneCell">
    <xdr:from>
      <xdr:col>0</xdr:col>
      <xdr:colOff>85725</xdr:colOff>
      <xdr:row>0</xdr:row>
      <xdr:rowOff>0</xdr:rowOff>
    </xdr:from>
    <xdr:to>
      <xdr:col>0</xdr:col>
      <xdr:colOff>1219200</xdr:colOff>
      <xdr:row>4</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85725" y="0"/>
          <a:ext cx="1133475" cy="7868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23813</xdr:colOff>
      <xdr:row>1</xdr:row>
      <xdr:rowOff>33338</xdr:rowOff>
    </xdr:from>
    <xdr:to>
      <xdr:col>12</xdr:col>
      <xdr:colOff>23813</xdr:colOff>
      <xdr:row>16</xdr:row>
      <xdr:rowOff>141288</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67</xdr:row>
      <xdr:rowOff>19050</xdr:rowOff>
    </xdr:from>
    <xdr:to>
      <xdr:col>9</xdr:col>
      <xdr:colOff>701675</xdr:colOff>
      <xdr:row>86</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2</xdr:col>
      <xdr:colOff>371475</xdr:colOff>
      <xdr:row>27</xdr:row>
      <xdr:rowOff>123826</xdr:rowOff>
    </xdr:from>
    <xdr:to>
      <xdr:col>7</xdr:col>
      <xdr:colOff>904875</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P52"/>
  <sheetViews>
    <sheetView view="pageBreakPreview" zoomScale="120" zoomScaleSheetLayoutView="120" workbookViewId="0">
      <selection activeCell="B10" sqref="B10:F10"/>
    </sheetView>
  </sheetViews>
  <sheetFormatPr baseColWidth="10" defaultColWidth="11.42578125" defaultRowHeight="12.75" x14ac:dyDescent="0.2"/>
  <cols>
    <col min="1" max="1" width="19.28515625" customWidth="1"/>
    <col min="2" max="2" width="6.7109375" customWidth="1"/>
    <col min="3" max="3" width="7.7109375" customWidth="1"/>
    <col min="4" max="4" width="12.28515625" style="152" customWidth="1"/>
    <col min="5" max="5" width="77.42578125" customWidth="1"/>
    <col min="6" max="6" width="19.85546875"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33"/>
      <c r="B1" s="235" t="s">
        <v>66</v>
      </c>
      <c r="C1" s="235"/>
      <c r="D1" s="235"/>
      <c r="E1" s="237" t="s">
        <v>137</v>
      </c>
      <c r="F1" s="238"/>
      <c r="G1" s="238"/>
      <c r="H1" s="239"/>
      <c r="I1" s="23" t="s">
        <v>35</v>
      </c>
      <c r="J1" s="27" t="s">
        <v>30</v>
      </c>
      <c r="K1" s="8"/>
      <c r="L1" s="8"/>
      <c r="M1" s="8"/>
    </row>
    <row r="2" spans="1:15" ht="15" customHeight="1" x14ac:dyDescent="0.2">
      <c r="A2" s="234"/>
      <c r="B2" s="236"/>
      <c r="C2" s="236"/>
      <c r="D2" s="236"/>
      <c r="E2" s="240"/>
      <c r="F2" s="241"/>
      <c r="G2" s="241"/>
      <c r="H2" s="242"/>
      <c r="I2" s="24" t="s">
        <v>36</v>
      </c>
      <c r="J2" s="28" t="s">
        <v>68</v>
      </c>
      <c r="K2" s="8"/>
      <c r="L2" s="8"/>
      <c r="M2" s="8"/>
    </row>
    <row r="3" spans="1:15" ht="15" customHeight="1" x14ac:dyDescent="0.2">
      <c r="A3" s="234"/>
      <c r="B3" s="236"/>
      <c r="C3" s="236"/>
      <c r="D3" s="236"/>
      <c r="E3" s="240"/>
      <c r="F3" s="241"/>
      <c r="G3" s="241"/>
      <c r="H3" s="242"/>
      <c r="I3" s="24" t="s">
        <v>37</v>
      </c>
      <c r="J3" s="52" t="s">
        <v>76</v>
      </c>
      <c r="K3" s="8"/>
      <c r="L3" s="8"/>
      <c r="M3" s="8"/>
    </row>
    <row r="4" spans="1:15" ht="15" customHeight="1" x14ac:dyDescent="0.2">
      <c r="A4" s="234"/>
      <c r="B4" s="236"/>
      <c r="C4" s="236"/>
      <c r="D4" s="236"/>
      <c r="E4" s="240"/>
      <c r="F4" s="241"/>
      <c r="G4" s="241"/>
      <c r="H4" s="242"/>
      <c r="I4" s="25" t="s">
        <v>38</v>
      </c>
      <c r="J4" s="53">
        <v>42440</v>
      </c>
      <c r="K4" s="8"/>
      <c r="L4" s="8"/>
      <c r="M4" s="8"/>
    </row>
    <row r="5" spans="1:15" ht="24.95" customHeight="1" x14ac:dyDescent="0.2">
      <c r="A5" s="201" t="s">
        <v>13</v>
      </c>
      <c r="B5" s="202"/>
      <c r="C5" s="202"/>
      <c r="D5" s="202"/>
      <c r="E5" s="202"/>
      <c r="F5" s="202"/>
      <c r="G5" s="202"/>
      <c r="H5" s="202"/>
      <c r="I5" s="202"/>
      <c r="J5" s="203"/>
      <c r="K5" s="3"/>
      <c r="L5" s="9"/>
    </row>
    <row r="6" spans="1:15" ht="24.75" customHeight="1" x14ac:dyDescent="0.2">
      <c r="A6" s="204" t="s">
        <v>0</v>
      </c>
      <c r="B6" s="206" t="s">
        <v>30</v>
      </c>
      <c r="C6" s="207"/>
      <c r="D6" s="208"/>
      <c r="E6" s="212" t="s">
        <v>1</v>
      </c>
      <c r="F6" s="214" t="s">
        <v>75</v>
      </c>
      <c r="G6" s="215"/>
      <c r="H6" s="216"/>
      <c r="I6" s="11" t="s">
        <v>2</v>
      </c>
      <c r="J6" s="12" t="s">
        <v>17</v>
      </c>
      <c r="K6" s="3"/>
      <c r="L6" s="9"/>
    </row>
    <row r="7" spans="1:15" ht="24" customHeight="1" x14ac:dyDescent="0.2">
      <c r="A7" s="205"/>
      <c r="B7" s="209"/>
      <c r="C7" s="210"/>
      <c r="D7" s="211"/>
      <c r="E7" s="213"/>
      <c r="F7" s="217"/>
      <c r="G7" s="218"/>
      <c r="H7" s="219"/>
      <c r="I7" s="13" t="s">
        <v>20</v>
      </c>
      <c r="J7" s="14"/>
      <c r="K7" s="3"/>
      <c r="L7" s="9"/>
    </row>
    <row r="8" spans="1:15" x14ac:dyDescent="0.2">
      <c r="A8" s="220"/>
      <c r="B8" s="221"/>
      <c r="C8" s="221"/>
      <c r="D8" s="221"/>
      <c r="E8" s="221"/>
      <c r="F8" s="221"/>
      <c r="G8" s="221"/>
      <c r="H8" s="221"/>
      <c r="I8" s="221"/>
      <c r="J8" s="222"/>
      <c r="K8" s="3"/>
      <c r="L8" s="9"/>
    </row>
    <row r="9" spans="1:15" ht="71.25" customHeight="1" x14ac:dyDescent="0.2">
      <c r="A9" s="5" t="s">
        <v>3</v>
      </c>
      <c r="B9" s="225" t="s">
        <v>31</v>
      </c>
      <c r="C9" s="226"/>
      <c r="D9" s="226"/>
      <c r="E9" s="226"/>
      <c r="F9" s="229"/>
      <c r="G9" s="41" t="s">
        <v>4</v>
      </c>
      <c r="H9" s="225" t="s">
        <v>32</v>
      </c>
      <c r="I9" s="226"/>
      <c r="J9" s="227"/>
      <c r="K9" s="3"/>
      <c r="L9" s="9"/>
    </row>
    <row r="10" spans="1:15" ht="96" customHeight="1" x14ac:dyDescent="0.2">
      <c r="A10" s="5" t="s">
        <v>5</v>
      </c>
      <c r="B10" s="228" t="s">
        <v>77</v>
      </c>
      <c r="C10" s="226"/>
      <c r="D10" s="226"/>
      <c r="E10" s="226"/>
      <c r="F10" s="229"/>
      <c r="G10" s="41" t="s">
        <v>6</v>
      </c>
      <c r="H10" s="230" t="s">
        <v>78</v>
      </c>
      <c r="I10" s="231"/>
      <c r="J10" s="232"/>
      <c r="K10" s="3"/>
      <c r="L10" s="9"/>
    </row>
    <row r="11" spans="1:15" ht="130.5" customHeight="1" x14ac:dyDescent="0.2">
      <c r="A11" s="5" t="s">
        <v>7</v>
      </c>
      <c r="B11" s="228" t="s">
        <v>138</v>
      </c>
      <c r="C11" s="226"/>
      <c r="D11" s="226"/>
      <c r="E11" s="226"/>
      <c r="F11" s="229"/>
      <c r="G11" s="41" t="s">
        <v>8</v>
      </c>
      <c r="H11" s="228" t="s">
        <v>105</v>
      </c>
      <c r="I11" s="226"/>
      <c r="J11" s="227"/>
      <c r="K11" s="3"/>
      <c r="L11" s="9"/>
    </row>
    <row r="12" spans="1:15" ht="69.95" customHeight="1" x14ac:dyDescent="0.2">
      <c r="A12" s="5" t="s">
        <v>9</v>
      </c>
      <c r="B12" s="228" t="s">
        <v>79</v>
      </c>
      <c r="C12" s="226"/>
      <c r="D12" s="226"/>
      <c r="E12" s="226"/>
      <c r="F12" s="229"/>
      <c r="G12" s="41" t="s">
        <v>10</v>
      </c>
      <c r="H12" s="225" t="s">
        <v>28</v>
      </c>
      <c r="I12" s="226"/>
      <c r="J12" s="227"/>
      <c r="K12" s="3"/>
      <c r="L12" s="9"/>
    </row>
    <row r="13" spans="1:15" ht="42.75" customHeight="1" x14ac:dyDescent="0.2">
      <c r="A13" s="5" t="s">
        <v>11</v>
      </c>
      <c r="B13" s="225" t="s">
        <v>80</v>
      </c>
      <c r="C13" s="226"/>
      <c r="D13" s="226"/>
      <c r="E13" s="226"/>
      <c r="F13" s="229"/>
      <c r="G13" s="41" t="s">
        <v>12</v>
      </c>
      <c r="H13" s="248" t="s">
        <v>80</v>
      </c>
      <c r="I13" s="248"/>
      <c r="J13" s="248"/>
      <c r="K13" s="3"/>
      <c r="L13" s="9"/>
      <c r="N13" s="3"/>
      <c r="O13" s="3"/>
    </row>
    <row r="14" spans="1:15" ht="25.5" customHeight="1" thickBot="1" x14ac:dyDescent="0.25">
      <c r="A14" s="31" t="s">
        <v>29</v>
      </c>
      <c r="B14" s="245">
        <v>10</v>
      </c>
      <c r="C14" s="246"/>
      <c r="D14" s="247"/>
      <c r="E14" s="32" t="s">
        <v>14</v>
      </c>
      <c r="F14" s="33">
        <v>6</v>
      </c>
      <c r="G14" s="32" t="s">
        <v>19</v>
      </c>
      <c r="H14" s="64" t="s">
        <v>81</v>
      </c>
      <c r="I14" s="66" t="s">
        <v>82</v>
      </c>
      <c r="J14" s="67" t="s">
        <v>83</v>
      </c>
      <c r="K14" s="3"/>
      <c r="L14" s="9"/>
      <c r="N14" s="4"/>
      <c r="O14" s="4"/>
    </row>
    <row r="15" spans="1:15" ht="27.75" customHeight="1" thickBot="1" x14ac:dyDescent="0.25">
      <c r="A15" s="59"/>
      <c r="B15" s="60"/>
      <c r="C15" s="61"/>
      <c r="D15" s="61"/>
      <c r="E15" s="62"/>
      <c r="F15" s="63"/>
      <c r="G15" s="62"/>
      <c r="H15" s="65" t="s">
        <v>84</v>
      </c>
      <c r="I15" s="57" t="s">
        <v>106</v>
      </c>
      <c r="J15" s="58" t="s">
        <v>85</v>
      </c>
      <c r="K15" s="3"/>
      <c r="L15" s="3"/>
      <c r="N15" s="4"/>
      <c r="O15" s="4"/>
    </row>
    <row r="16" spans="1:15" ht="13.5" thickBot="1" x14ac:dyDescent="0.25">
      <c r="A16" s="249"/>
      <c r="B16" s="250"/>
      <c r="C16" s="250"/>
      <c r="D16" s="250"/>
      <c r="E16" s="250"/>
      <c r="F16" s="250"/>
      <c r="G16" s="250"/>
      <c r="H16" s="250"/>
      <c r="I16" s="250"/>
      <c r="J16" s="251"/>
    </row>
    <row r="17" spans="1:16" ht="15" customHeight="1" x14ac:dyDescent="0.2">
      <c r="A17" s="233"/>
      <c r="B17" s="235" t="s">
        <v>69</v>
      </c>
      <c r="C17" s="235"/>
      <c r="D17" s="235"/>
      <c r="E17" s="243" t="s">
        <v>136</v>
      </c>
      <c r="F17" s="243"/>
      <c r="G17" s="243"/>
      <c r="H17" s="243"/>
      <c r="I17" s="23" t="s">
        <v>35</v>
      </c>
      <c r="J17" s="27" t="s">
        <v>30</v>
      </c>
      <c r="K17" s="3"/>
      <c r="L17" s="3"/>
    </row>
    <row r="18" spans="1:16" ht="15" customHeight="1" x14ac:dyDescent="0.2">
      <c r="A18" s="234"/>
      <c r="B18" s="236"/>
      <c r="C18" s="236"/>
      <c r="D18" s="236"/>
      <c r="E18" s="244"/>
      <c r="F18" s="244"/>
      <c r="G18" s="244"/>
      <c r="H18" s="244"/>
      <c r="I18" s="24" t="s">
        <v>36</v>
      </c>
      <c r="J18" s="28" t="s">
        <v>70</v>
      </c>
      <c r="K18" s="3"/>
      <c r="L18" s="3"/>
    </row>
    <row r="19" spans="1:16" ht="15" customHeight="1" x14ac:dyDescent="0.2">
      <c r="A19" s="234"/>
      <c r="B19" s="236"/>
      <c r="C19" s="236"/>
      <c r="D19" s="236"/>
      <c r="E19" s="244"/>
      <c r="F19" s="244"/>
      <c r="G19" s="244"/>
      <c r="H19" s="244"/>
      <c r="I19" s="24" t="s">
        <v>37</v>
      </c>
      <c r="J19" s="52" t="s">
        <v>76</v>
      </c>
      <c r="K19" s="3"/>
      <c r="L19" s="3"/>
    </row>
    <row r="20" spans="1:16" ht="15" customHeight="1" x14ac:dyDescent="0.2">
      <c r="A20" s="234"/>
      <c r="B20" s="236"/>
      <c r="C20" s="236"/>
      <c r="D20" s="236"/>
      <c r="E20" s="244"/>
      <c r="F20" s="244"/>
      <c r="G20" s="244"/>
      <c r="H20" s="244"/>
      <c r="I20" s="24" t="s">
        <v>38</v>
      </c>
      <c r="J20" s="53">
        <v>42440</v>
      </c>
      <c r="K20" s="3"/>
      <c r="L20" s="3"/>
    </row>
    <row r="21" spans="1:16" ht="24.95" customHeight="1" thickBot="1" x14ac:dyDescent="0.25">
      <c r="A21" s="198" t="s">
        <v>63</v>
      </c>
      <c r="B21" s="199"/>
      <c r="C21" s="199"/>
      <c r="D21" s="199"/>
      <c r="E21" s="199"/>
      <c r="F21" s="199"/>
      <c r="G21" s="199"/>
      <c r="H21" s="199"/>
      <c r="I21" s="199"/>
      <c r="J21" s="200"/>
      <c r="K21" s="3"/>
      <c r="L21" s="9"/>
    </row>
    <row r="22" spans="1:16" ht="34.5" customHeight="1" x14ac:dyDescent="0.2">
      <c r="A22" s="40" t="s">
        <v>15</v>
      </c>
      <c r="B22" s="86" t="s">
        <v>14</v>
      </c>
      <c r="C22" s="86" t="s">
        <v>21</v>
      </c>
      <c r="D22" s="84" t="s">
        <v>23</v>
      </c>
      <c r="E22" s="177" t="s">
        <v>24</v>
      </c>
      <c r="F22" s="223" t="s">
        <v>25</v>
      </c>
      <c r="G22" s="224"/>
      <c r="H22" s="86" t="s">
        <v>26</v>
      </c>
      <c r="I22" s="86" t="s">
        <v>16</v>
      </c>
      <c r="J22" s="86" t="s">
        <v>27</v>
      </c>
      <c r="K22" s="95"/>
      <c r="L22" s="9"/>
    </row>
    <row r="23" spans="1:16" ht="51" hidden="1" x14ac:dyDescent="0.2">
      <c r="A23" s="18">
        <v>41670</v>
      </c>
      <c r="B23" s="19">
        <v>10</v>
      </c>
      <c r="C23" s="7">
        <v>7</v>
      </c>
      <c r="D23" s="164">
        <f>+(7-7)/7</f>
        <v>0</v>
      </c>
      <c r="E23" s="171" t="s">
        <v>87</v>
      </c>
      <c r="F23" s="195" t="s">
        <v>86</v>
      </c>
      <c r="G23" s="196"/>
      <c r="H23" s="50" t="s">
        <v>65</v>
      </c>
      <c r="I23" s="56">
        <v>42035</v>
      </c>
      <c r="J23" s="94" t="s">
        <v>22</v>
      </c>
      <c r="K23" s="96"/>
    </row>
    <row r="24" spans="1:16" ht="165.75" hidden="1" customHeight="1" x14ac:dyDescent="0.2">
      <c r="A24" s="18">
        <v>41698</v>
      </c>
      <c r="B24" s="19">
        <v>10</v>
      </c>
      <c r="C24" s="7">
        <v>18</v>
      </c>
      <c r="D24" s="164">
        <f t="shared" ref="D24:D29" si="0">+(C24-C23)/C23</f>
        <v>1.5714285714285714</v>
      </c>
      <c r="E24" s="171" t="s">
        <v>98</v>
      </c>
      <c r="F24" s="197" t="s">
        <v>99</v>
      </c>
      <c r="G24" s="197"/>
      <c r="H24" s="50" t="s">
        <v>65</v>
      </c>
      <c r="I24" s="56">
        <v>42035</v>
      </c>
      <c r="J24" s="94" t="s">
        <v>22</v>
      </c>
      <c r="K24" s="96"/>
    </row>
    <row r="25" spans="1:16" ht="25.5" hidden="1" x14ac:dyDescent="0.2">
      <c r="A25" s="18">
        <v>41728</v>
      </c>
      <c r="B25" s="19">
        <v>10</v>
      </c>
      <c r="C25" s="7">
        <v>14</v>
      </c>
      <c r="D25" s="164">
        <f t="shared" si="0"/>
        <v>-0.22222222222222221</v>
      </c>
      <c r="E25" s="171" t="s">
        <v>100</v>
      </c>
      <c r="F25" s="195" t="s">
        <v>86</v>
      </c>
      <c r="G25" s="196"/>
      <c r="H25" s="50" t="s">
        <v>65</v>
      </c>
      <c r="I25" s="56">
        <v>42035</v>
      </c>
      <c r="J25" s="94" t="s">
        <v>22</v>
      </c>
      <c r="K25" s="96"/>
    </row>
    <row r="26" spans="1:16" ht="114.75" hidden="1" customHeight="1" x14ac:dyDescent="0.2">
      <c r="A26" s="68" t="s">
        <v>88</v>
      </c>
      <c r="B26" s="19">
        <v>10</v>
      </c>
      <c r="C26" s="7">
        <v>8</v>
      </c>
      <c r="D26" s="164">
        <f t="shared" si="0"/>
        <v>-0.42857142857142855</v>
      </c>
      <c r="E26" s="171" t="s">
        <v>102</v>
      </c>
      <c r="F26" s="195" t="s">
        <v>86</v>
      </c>
      <c r="G26" s="196"/>
      <c r="H26" s="50" t="s">
        <v>65</v>
      </c>
      <c r="I26" s="56">
        <v>42035</v>
      </c>
      <c r="J26" s="94" t="s">
        <v>22</v>
      </c>
      <c r="K26" s="96"/>
    </row>
    <row r="27" spans="1:16" ht="114.75" hidden="1" customHeight="1" x14ac:dyDescent="0.2">
      <c r="A27" s="18">
        <v>41790</v>
      </c>
      <c r="B27" s="19">
        <v>10</v>
      </c>
      <c r="C27" s="7">
        <v>23</v>
      </c>
      <c r="D27" s="164">
        <f t="shared" si="0"/>
        <v>1.875</v>
      </c>
      <c r="E27" s="171" t="s">
        <v>101</v>
      </c>
      <c r="F27" s="195" t="s">
        <v>86</v>
      </c>
      <c r="G27" s="196"/>
      <c r="H27" s="50" t="s">
        <v>65</v>
      </c>
      <c r="I27" s="56">
        <v>42035</v>
      </c>
      <c r="J27" s="94" t="s">
        <v>22</v>
      </c>
      <c r="K27" s="96"/>
    </row>
    <row r="28" spans="1:16" ht="100.5" hidden="1" customHeight="1" x14ac:dyDescent="0.2">
      <c r="A28" s="18">
        <v>41820</v>
      </c>
      <c r="B28" s="19">
        <v>10</v>
      </c>
      <c r="C28" s="7">
        <v>13</v>
      </c>
      <c r="D28" s="164">
        <f t="shared" si="0"/>
        <v>-0.43478260869565216</v>
      </c>
      <c r="E28" s="171" t="s">
        <v>103</v>
      </c>
      <c r="F28" s="195" t="s">
        <v>86</v>
      </c>
      <c r="G28" s="196"/>
      <c r="H28" s="50" t="s">
        <v>65</v>
      </c>
      <c r="I28" s="56">
        <v>42035</v>
      </c>
      <c r="J28" s="94" t="s">
        <v>22</v>
      </c>
      <c r="K28" s="96"/>
    </row>
    <row r="29" spans="1:16" ht="102" hidden="1" customHeight="1" x14ac:dyDescent="0.2">
      <c r="A29" s="18">
        <v>41851</v>
      </c>
      <c r="B29" s="19">
        <v>10</v>
      </c>
      <c r="C29" s="7">
        <v>13</v>
      </c>
      <c r="D29" s="164">
        <f t="shared" si="0"/>
        <v>0</v>
      </c>
      <c r="E29" s="171" t="s">
        <v>104</v>
      </c>
      <c r="F29" s="195" t="s">
        <v>86</v>
      </c>
      <c r="G29" s="196"/>
      <c r="H29" s="50" t="s">
        <v>65</v>
      </c>
      <c r="I29" s="56">
        <v>42035</v>
      </c>
      <c r="J29" s="94"/>
      <c r="K29" s="96"/>
    </row>
    <row r="30" spans="1:16" s="159" customFormat="1" ht="162" customHeight="1" x14ac:dyDescent="0.2">
      <c r="A30" s="156">
        <v>43131</v>
      </c>
      <c r="B30" s="157">
        <v>10</v>
      </c>
      <c r="C30" s="57">
        <v>13</v>
      </c>
      <c r="D30" s="165">
        <f>+(13-15)/15</f>
        <v>-0.13333333333333333</v>
      </c>
      <c r="E30" s="184" t="s">
        <v>156</v>
      </c>
      <c r="F30" s="194" t="s">
        <v>99</v>
      </c>
      <c r="G30" s="194"/>
      <c r="H30" s="170" t="s">
        <v>65</v>
      </c>
      <c r="I30" s="156">
        <v>43131</v>
      </c>
      <c r="J30" s="156" t="s">
        <v>22</v>
      </c>
      <c r="K30" s="158"/>
    </row>
    <row r="31" spans="1:16" s="159" customFormat="1" ht="99.75" customHeight="1" x14ac:dyDescent="0.2">
      <c r="A31" s="156">
        <v>43159</v>
      </c>
      <c r="B31" s="157">
        <v>10</v>
      </c>
      <c r="C31" s="151">
        <v>10</v>
      </c>
      <c r="D31" s="165">
        <f t="shared" ref="D31:D41" si="1">+(C31-C30)/C30</f>
        <v>-0.23076923076923078</v>
      </c>
      <c r="E31" s="183" t="s">
        <v>154</v>
      </c>
      <c r="F31" s="194" t="s">
        <v>99</v>
      </c>
      <c r="G31" s="194"/>
      <c r="H31" s="170" t="s">
        <v>65</v>
      </c>
      <c r="I31" s="156">
        <v>43159</v>
      </c>
      <c r="J31" s="156" t="s">
        <v>22</v>
      </c>
      <c r="K31" s="158"/>
      <c r="P31" s="160"/>
    </row>
    <row r="32" spans="1:16" s="159" customFormat="1" ht="94.5" customHeight="1" x14ac:dyDescent="0.2">
      <c r="A32" s="156">
        <v>43190</v>
      </c>
      <c r="B32" s="157">
        <v>10</v>
      </c>
      <c r="C32" s="57">
        <v>15</v>
      </c>
      <c r="D32" s="165">
        <f t="shared" si="1"/>
        <v>0.5</v>
      </c>
      <c r="E32" s="184" t="s">
        <v>157</v>
      </c>
      <c r="F32" s="194" t="s">
        <v>99</v>
      </c>
      <c r="G32" s="194"/>
      <c r="H32" s="170" t="s">
        <v>65</v>
      </c>
      <c r="I32" s="156">
        <v>43190</v>
      </c>
      <c r="J32" s="156" t="s">
        <v>22</v>
      </c>
      <c r="K32" s="158"/>
    </row>
    <row r="33" spans="1:15" s="159" customFormat="1" ht="178.5" customHeight="1" x14ac:dyDescent="0.2">
      <c r="A33" s="156">
        <v>43220</v>
      </c>
      <c r="B33" s="157">
        <v>10</v>
      </c>
      <c r="C33" s="58">
        <v>19</v>
      </c>
      <c r="D33" s="165">
        <f t="shared" si="1"/>
        <v>0.26666666666666666</v>
      </c>
      <c r="E33" s="183" t="s">
        <v>158</v>
      </c>
      <c r="F33" s="194" t="s">
        <v>99</v>
      </c>
      <c r="G33" s="194"/>
      <c r="H33" s="170" t="s">
        <v>65</v>
      </c>
      <c r="I33" s="156">
        <v>43220</v>
      </c>
      <c r="J33" s="156" t="s">
        <v>22</v>
      </c>
      <c r="K33" s="158"/>
    </row>
    <row r="34" spans="1:15" s="159" customFormat="1" ht="180.75" customHeight="1" x14ac:dyDescent="0.2">
      <c r="A34" s="156">
        <v>43251</v>
      </c>
      <c r="B34" s="157">
        <v>10</v>
      </c>
      <c r="C34" s="58">
        <v>30</v>
      </c>
      <c r="D34" s="165">
        <f t="shared" si="1"/>
        <v>0.57894736842105265</v>
      </c>
      <c r="E34" s="184" t="s">
        <v>155</v>
      </c>
      <c r="F34" s="194" t="s">
        <v>99</v>
      </c>
      <c r="G34" s="194"/>
      <c r="H34" s="170" t="s">
        <v>65</v>
      </c>
      <c r="I34" s="156">
        <v>43251</v>
      </c>
      <c r="J34" s="156" t="s">
        <v>22</v>
      </c>
      <c r="K34" s="158"/>
    </row>
    <row r="35" spans="1:15" s="159" customFormat="1" ht="207" customHeight="1" x14ac:dyDescent="0.2">
      <c r="A35" s="156">
        <v>43281</v>
      </c>
      <c r="B35" s="157">
        <v>10</v>
      </c>
      <c r="C35" s="57">
        <v>13</v>
      </c>
      <c r="D35" s="165">
        <f t="shared" si="1"/>
        <v>-0.56666666666666665</v>
      </c>
      <c r="E35" s="184" t="s">
        <v>159</v>
      </c>
      <c r="F35" s="194" t="s">
        <v>99</v>
      </c>
      <c r="G35" s="194"/>
      <c r="H35" s="170" t="s">
        <v>65</v>
      </c>
      <c r="I35" s="156">
        <v>43281</v>
      </c>
      <c r="J35" s="156" t="s">
        <v>22</v>
      </c>
      <c r="K35" s="158"/>
    </row>
    <row r="36" spans="1:15" s="159" customFormat="1" ht="312.75" customHeight="1" x14ac:dyDescent="0.2">
      <c r="A36" s="156">
        <v>43312</v>
      </c>
      <c r="B36" s="157">
        <v>10</v>
      </c>
      <c r="C36" s="151">
        <v>9</v>
      </c>
      <c r="D36" s="165">
        <f t="shared" si="1"/>
        <v>-0.30769230769230771</v>
      </c>
      <c r="E36" s="184" t="s">
        <v>160</v>
      </c>
      <c r="F36" s="194" t="s">
        <v>99</v>
      </c>
      <c r="G36" s="194"/>
      <c r="H36" s="170" t="s">
        <v>65</v>
      </c>
      <c r="I36" s="156">
        <v>43312</v>
      </c>
      <c r="J36" s="156" t="s">
        <v>22</v>
      </c>
      <c r="K36" s="158"/>
    </row>
    <row r="37" spans="1:15" s="159" customFormat="1" ht="160.5" customHeight="1" x14ac:dyDescent="0.2">
      <c r="A37" s="156">
        <v>43343</v>
      </c>
      <c r="B37" s="157">
        <v>10</v>
      </c>
      <c r="C37" s="58">
        <v>23</v>
      </c>
      <c r="D37" s="165">
        <f t="shared" si="1"/>
        <v>1.5555555555555556</v>
      </c>
      <c r="E37" s="184" t="s">
        <v>161</v>
      </c>
      <c r="F37" s="194" t="s">
        <v>99</v>
      </c>
      <c r="G37" s="194"/>
      <c r="H37" s="170" t="s">
        <v>65</v>
      </c>
      <c r="I37" s="156">
        <v>43343</v>
      </c>
      <c r="J37" s="156" t="s">
        <v>22</v>
      </c>
      <c r="K37" s="158"/>
    </row>
    <row r="38" spans="1:15" s="159" customFormat="1" ht="350.25" customHeight="1" x14ac:dyDescent="0.2">
      <c r="A38" s="156">
        <v>43373</v>
      </c>
      <c r="B38" s="157">
        <v>10</v>
      </c>
      <c r="C38" s="58">
        <v>33</v>
      </c>
      <c r="D38" s="165">
        <f t="shared" si="1"/>
        <v>0.43478260869565216</v>
      </c>
      <c r="E38" s="184" t="s">
        <v>168</v>
      </c>
      <c r="F38" s="194" t="s">
        <v>99</v>
      </c>
      <c r="G38" s="194"/>
      <c r="H38" s="180" t="s">
        <v>65</v>
      </c>
      <c r="I38" s="161">
        <v>43373</v>
      </c>
      <c r="J38" s="156" t="s">
        <v>22</v>
      </c>
      <c r="K38" s="156" t="s">
        <v>22</v>
      </c>
    </row>
    <row r="39" spans="1:15" s="159" customFormat="1" ht="291" customHeight="1" x14ac:dyDescent="0.2">
      <c r="A39" s="156">
        <v>43404</v>
      </c>
      <c r="B39" s="157">
        <v>10</v>
      </c>
      <c r="C39" s="58">
        <v>34</v>
      </c>
      <c r="D39" s="165">
        <f t="shared" si="1"/>
        <v>3.0303030303030304E-2</v>
      </c>
      <c r="E39" s="186" t="s">
        <v>167</v>
      </c>
      <c r="F39" s="194" t="s">
        <v>99</v>
      </c>
      <c r="G39" s="194"/>
      <c r="H39" s="180" t="s">
        <v>65</v>
      </c>
      <c r="I39" s="163">
        <v>43404</v>
      </c>
      <c r="J39" s="156" t="s">
        <v>22</v>
      </c>
      <c r="K39" s="156" t="s">
        <v>22</v>
      </c>
      <c r="L39" s="162"/>
      <c r="M39" s="162"/>
    </row>
    <row r="40" spans="1:15" ht="207" customHeight="1" x14ac:dyDescent="0.2">
      <c r="A40" s="113">
        <v>43434</v>
      </c>
      <c r="B40" s="114">
        <v>10</v>
      </c>
      <c r="C40" s="57">
        <v>11</v>
      </c>
      <c r="D40" s="166">
        <f t="shared" si="1"/>
        <v>-0.67647058823529416</v>
      </c>
      <c r="E40" s="184" t="s">
        <v>165</v>
      </c>
      <c r="F40" s="194" t="s">
        <v>99</v>
      </c>
      <c r="G40" s="194"/>
      <c r="H40" s="180" t="s">
        <v>65</v>
      </c>
      <c r="I40" s="156">
        <v>43434</v>
      </c>
      <c r="J40" s="156" t="s">
        <v>22</v>
      </c>
      <c r="K40" s="156" t="s">
        <v>22</v>
      </c>
      <c r="O40" s="26"/>
    </row>
    <row r="41" spans="1:15" ht="303.75" customHeight="1" thickBot="1" x14ac:dyDescent="0.25">
      <c r="A41" s="115">
        <v>43465</v>
      </c>
      <c r="B41" s="116">
        <v>10</v>
      </c>
      <c r="C41" s="57">
        <v>11</v>
      </c>
      <c r="D41" s="166">
        <f t="shared" si="1"/>
        <v>0</v>
      </c>
      <c r="E41" s="184" t="s">
        <v>166</v>
      </c>
      <c r="F41" s="194" t="s">
        <v>99</v>
      </c>
      <c r="G41" s="194"/>
      <c r="H41" s="180" t="s">
        <v>65</v>
      </c>
      <c r="I41" s="156">
        <v>43465</v>
      </c>
      <c r="J41" s="156" t="s">
        <v>22</v>
      </c>
      <c r="K41" s="156" t="s">
        <v>22</v>
      </c>
    </row>
    <row r="42" spans="1:15" ht="120.75" customHeight="1" x14ac:dyDescent="0.2">
      <c r="A42" s="88"/>
      <c r="B42" s="89"/>
      <c r="C42" s="99"/>
      <c r="D42" s="167"/>
      <c r="E42" s="185"/>
      <c r="F42" s="92"/>
      <c r="G42" s="92"/>
      <c r="H42" s="38"/>
      <c r="I42" s="88"/>
      <c r="J42" s="93"/>
      <c r="K42" s="3"/>
    </row>
    <row r="43" spans="1:15" ht="120.75" customHeight="1" x14ac:dyDescent="0.2">
      <c r="A43" s="88"/>
      <c r="B43" s="89"/>
      <c r="C43" s="90"/>
      <c r="D43" s="167"/>
      <c r="E43" s="87"/>
      <c r="F43" s="92"/>
      <c r="G43" s="92"/>
      <c r="H43" s="38"/>
      <c r="I43" s="88"/>
      <c r="J43" s="93"/>
      <c r="K43" s="3"/>
    </row>
    <row r="44" spans="1:15" ht="120.75" customHeight="1" x14ac:dyDescent="0.2">
      <c r="A44" s="88"/>
      <c r="B44" s="89"/>
      <c r="C44" s="90"/>
      <c r="D44" s="167"/>
      <c r="E44" s="87"/>
      <c r="F44" s="92"/>
      <c r="G44" s="92"/>
      <c r="H44" s="38"/>
      <c r="I44" s="88"/>
      <c r="J44" s="93"/>
      <c r="K44" s="3"/>
    </row>
    <row r="45" spans="1:15" s="3" customFormat="1" ht="16.5" customHeight="1" x14ac:dyDescent="0.2">
      <c r="A45" s="30"/>
      <c r="B45" s="34"/>
      <c r="C45" s="35"/>
      <c r="D45" s="168"/>
      <c r="E45" s="36"/>
      <c r="F45" s="36"/>
      <c r="G45" s="37"/>
      <c r="H45" s="38"/>
      <c r="I45" s="39"/>
      <c r="J45" s="29"/>
    </row>
    <row r="46" spans="1:15" s="3" customFormat="1" ht="10.5" customHeight="1" x14ac:dyDescent="0.2">
      <c r="D46" s="169"/>
      <c r="F46" s="17"/>
      <c r="G46" s="17"/>
    </row>
    <row r="47" spans="1:15" s="3" customFormat="1" ht="24.95" customHeight="1" x14ac:dyDescent="0.2">
      <c r="D47" s="169"/>
    </row>
    <row r="48" spans="1:15" ht="24.95" customHeight="1" x14ac:dyDescent="0.2"/>
    <row r="49" ht="24.95" customHeight="1" x14ac:dyDescent="0.2"/>
    <row r="50" ht="24.95" customHeight="1" x14ac:dyDescent="0.2"/>
    <row r="51" ht="24.95" customHeight="1" x14ac:dyDescent="0.2"/>
    <row r="52" ht="24.95" customHeight="1" x14ac:dyDescent="0.2"/>
  </sheetData>
  <mergeCells count="45">
    <mergeCell ref="F41:G41"/>
    <mergeCell ref="F34:G34"/>
    <mergeCell ref="F37:G37"/>
    <mergeCell ref="F40:G40"/>
    <mergeCell ref="F35:G35"/>
    <mergeCell ref="F36:G36"/>
    <mergeCell ref="F38:G38"/>
    <mergeCell ref="F39:G39"/>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F32:G32"/>
    <mergeCell ref="F33:G33"/>
    <mergeCell ref="F30:G30"/>
    <mergeCell ref="F25:G25"/>
    <mergeCell ref="F28:G28"/>
    <mergeCell ref="F29:G29"/>
    <mergeCell ref="F31:G31"/>
    <mergeCell ref="F27:G27"/>
  </mergeCells>
  <dataValidations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printOptions horizontalCentered="1"/>
  <pageMargins left="0.19685039370078741" right="0.15748031496062992" top="0.94488188976377963" bottom="0.86614173228346458" header="0.43307086614173229" footer="0.19685039370078741"/>
  <pageSetup paperSize="119" scale="58"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6"/>
  <sheetViews>
    <sheetView zoomScale="120" zoomScaleNormal="120" workbookViewId="0">
      <selection activeCell="F21" sqref="F21"/>
    </sheetView>
  </sheetViews>
  <sheetFormatPr baseColWidth="10" defaultRowHeight="12.75" x14ac:dyDescent="0.2"/>
  <cols>
    <col min="2" max="2" width="14.7109375" customWidth="1"/>
    <col min="3" max="3" width="7.42578125" customWidth="1"/>
  </cols>
  <sheetData>
    <row r="1" spans="2:5" ht="13.5" thickBot="1" x14ac:dyDescent="0.25"/>
    <row r="2" spans="2:5" x14ac:dyDescent="0.2">
      <c r="B2" s="252" t="s">
        <v>81</v>
      </c>
      <c r="C2" s="253"/>
      <c r="D2" s="103" t="s">
        <v>82</v>
      </c>
      <c r="E2" s="104" t="s">
        <v>83</v>
      </c>
    </row>
    <row r="3" spans="2:5" ht="31.5" x14ac:dyDescent="0.2">
      <c r="B3" s="254" t="s">
        <v>84</v>
      </c>
      <c r="C3" s="255"/>
      <c r="D3" s="57" t="s">
        <v>106</v>
      </c>
      <c r="E3" s="105" t="s">
        <v>85</v>
      </c>
    </row>
    <row r="4" spans="2:5" x14ac:dyDescent="0.2">
      <c r="B4" s="5" t="s">
        <v>15</v>
      </c>
      <c r="C4" s="74" t="s">
        <v>14</v>
      </c>
      <c r="D4" s="74" t="s">
        <v>21</v>
      </c>
      <c r="E4" s="106" t="s">
        <v>23</v>
      </c>
    </row>
    <row r="5" spans="2:5" x14ac:dyDescent="0.2">
      <c r="B5" s="68" t="s">
        <v>112</v>
      </c>
      <c r="C5" s="78">
        <v>10</v>
      </c>
      <c r="D5" s="132">
        <f>+'E01.001 VAR. QUEJAS Y RECL'!C30</f>
        <v>13</v>
      </c>
      <c r="E5" s="187">
        <f>+'E01.001 VAR. QUEJAS Y RECL'!D30</f>
        <v>-0.13333333333333333</v>
      </c>
    </row>
    <row r="6" spans="2:5" x14ac:dyDescent="0.2">
      <c r="B6" s="68" t="s">
        <v>113</v>
      </c>
      <c r="C6" s="78">
        <v>10</v>
      </c>
      <c r="D6" s="133">
        <f>+'E01.001 VAR. QUEJAS Y RECL'!C31</f>
        <v>10</v>
      </c>
      <c r="E6" s="165">
        <f t="shared" ref="E6:E16" si="0">+(D6-D5)/D5</f>
        <v>-0.23076923076923078</v>
      </c>
    </row>
    <row r="7" spans="2:5" x14ac:dyDescent="0.2">
      <c r="B7" s="68" t="s">
        <v>114</v>
      </c>
      <c r="C7" s="78">
        <v>10</v>
      </c>
      <c r="D7" s="132">
        <f>+'E01.001 VAR. QUEJAS Y RECL'!C32</f>
        <v>15</v>
      </c>
      <c r="E7" s="165">
        <f t="shared" si="0"/>
        <v>0.5</v>
      </c>
    </row>
    <row r="8" spans="2:5" x14ac:dyDescent="0.2">
      <c r="B8" s="68" t="s">
        <v>115</v>
      </c>
      <c r="C8" s="78">
        <v>10</v>
      </c>
      <c r="D8" s="134">
        <f>+'E01.001 VAR. QUEJAS Y RECL'!C33</f>
        <v>19</v>
      </c>
      <c r="E8" s="165">
        <f t="shared" si="0"/>
        <v>0.26666666666666666</v>
      </c>
    </row>
    <row r="9" spans="2:5" x14ac:dyDescent="0.2">
      <c r="B9" s="68" t="s">
        <v>116</v>
      </c>
      <c r="C9" s="78">
        <v>10</v>
      </c>
      <c r="D9" s="134">
        <f>+'E01.001 VAR. QUEJAS Y RECL'!C34</f>
        <v>30</v>
      </c>
      <c r="E9" s="165">
        <f t="shared" si="0"/>
        <v>0.57894736842105265</v>
      </c>
    </row>
    <row r="10" spans="2:5" x14ac:dyDescent="0.2">
      <c r="B10" s="68" t="s">
        <v>117</v>
      </c>
      <c r="C10" s="78">
        <v>10</v>
      </c>
      <c r="D10" s="132">
        <f>+'E01.001 VAR. QUEJAS Y RECL'!C35</f>
        <v>13</v>
      </c>
      <c r="E10" s="165">
        <f t="shared" si="0"/>
        <v>-0.56666666666666665</v>
      </c>
    </row>
    <row r="11" spans="2:5" x14ac:dyDescent="0.2">
      <c r="B11" s="68" t="s">
        <v>118</v>
      </c>
      <c r="C11" s="78">
        <v>10</v>
      </c>
      <c r="D11" s="133">
        <f>+'E01.001 VAR. QUEJAS Y RECL'!C36</f>
        <v>9</v>
      </c>
      <c r="E11" s="165">
        <f t="shared" si="0"/>
        <v>-0.30769230769230771</v>
      </c>
    </row>
    <row r="12" spans="2:5" x14ac:dyDescent="0.2">
      <c r="B12" s="68" t="s">
        <v>119</v>
      </c>
      <c r="C12" s="78">
        <v>10</v>
      </c>
      <c r="D12" s="134">
        <f>+'E01.001 VAR. QUEJAS Y RECL'!C37</f>
        <v>23</v>
      </c>
      <c r="E12" s="165">
        <f t="shared" si="0"/>
        <v>1.5555555555555556</v>
      </c>
    </row>
    <row r="13" spans="2:5" x14ac:dyDescent="0.2">
      <c r="B13" s="68" t="s">
        <v>120</v>
      </c>
      <c r="C13" s="78">
        <v>10</v>
      </c>
      <c r="D13" s="134">
        <f>+'E01.001 VAR. QUEJAS Y RECL'!C38</f>
        <v>33</v>
      </c>
      <c r="E13" s="165">
        <f t="shared" si="0"/>
        <v>0.43478260869565216</v>
      </c>
    </row>
    <row r="14" spans="2:5" x14ac:dyDescent="0.2">
      <c r="B14" s="68" t="s">
        <v>121</v>
      </c>
      <c r="C14" s="78">
        <v>10</v>
      </c>
      <c r="D14" s="134">
        <f>+'E01.001 VAR. QUEJAS Y RECL'!C39</f>
        <v>34</v>
      </c>
      <c r="E14" s="165">
        <f t="shared" si="0"/>
        <v>3.0303030303030304E-2</v>
      </c>
    </row>
    <row r="15" spans="2:5" x14ac:dyDescent="0.2">
      <c r="B15" s="68" t="s">
        <v>122</v>
      </c>
      <c r="C15" s="78">
        <v>10</v>
      </c>
      <c r="D15" s="132">
        <f>+'E01.001 VAR. QUEJAS Y RECL'!C40</f>
        <v>11</v>
      </c>
      <c r="E15" s="165">
        <f t="shared" si="0"/>
        <v>-0.67647058823529416</v>
      </c>
    </row>
    <row r="16" spans="2:5" ht="13.5" thickBot="1" x14ac:dyDescent="0.25">
      <c r="B16" s="97" t="s">
        <v>123</v>
      </c>
      <c r="C16" s="98">
        <v>10</v>
      </c>
      <c r="D16" s="132">
        <f>+'E01.001 VAR. QUEJAS Y RECL'!C41</f>
        <v>11</v>
      </c>
      <c r="E16" s="165">
        <f t="shared" si="0"/>
        <v>0</v>
      </c>
    </row>
    <row r="17" spans="2:14" x14ac:dyDescent="0.2">
      <c r="B17" s="88"/>
      <c r="C17" s="89"/>
      <c r="D17" s="90"/>
      <c r="E17" s="91"/>
    </row>
    <row r="22" spans="2:14" x14ac:dyDescent="0.2">
      <c r="N22" s="128"/>
    </row>
    <row r="24" spans="2:14" x14ac:dyDescent="0.2">
      <c r="M24" s="129"/>
    </row>
    <row r="26" spans="2:14" x14ac:dyDescent="0.2">
      <c r="M26" s="128"/>
    </row>
  </sheetData>
  <mergeCells count="2">
    <mergeCell ref="B2:C2"/>
    <mergeCell ref="B3:C3"/>
  </mergeCells>
  <pageMargins left="0.7" right="0.7" top="0.75" bottom="0.75" header="0.3" footer="0.3"/>
  <pageSetup paperSize="119"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9"/>
  <sheetViews>
    <sheetView view="pageBreakPreview" topLeftCell="A41" zoomScaleSheetLayoutView="100" workbookViewId="0">
      <selection activeCell="F34" sqref="F34:G34"/>
    </sheetView>
  </sheetViews>
  <sheetFormatPr baseColWidth="10" defaultColWidth="11.42578125" defaultRowHeight="12.75" x14ac:dyDescent="0.2"/>
  <cols>
    <col min="1" max="1" width="19" customWidth="1"/>
    <col min="2" max="2" width="8.28515625" style="102" customWidth="1"/>
    <col min="3" max="3" width="13.85546875" customWidth="1"/>
    <col min="4" max="4" width="10.5703125" customWidth="1"/>
    <col min="5" max="5" width="33.5703125" customWidth="1"/>
    <col min="6" max="6" width="21.7109375" style="140" customWidth="1"/>
    <col min="7" max="7" width="21.5703125" customWidth="1"/>
    <col min="8" max="8" width="17.7109375" customWidth="1"/>
    <col min="9" max="9" width="17.5703125" customWidth="1"/>
    <col min="10" max="10" width="15.85546875" style="181" customWidth="1"/>
    <col min="11" max="13" width="11.42578125" hidden="1" customWidth="1"/>
  </cols>
  <sheetData>
    <row r="1" spans="1:18" x14ac:dyDescent="0.2">
      <c r="B1" s="120"/>
    </row>
    <row r="2" spans="1:18" ht="13.5" thickBot="1" x14ac:dyDescent="0.25">
      <c r="B2" s="120"/>
    </row>
    <row r="3" spans="1:18" ht="15" customHeight="1" x14ac:dyDescent="0.2">
      <c r="A3" s="233"/>
      <c r="B3" s="235" t="s">
        <v>66</v>
      </c>
      <c r="C3" s="235"/>
      <c r="D3" s="235"/>
      <c r="E3" s="237" t="s">
        <v>34</v>
      </c>
      <c r="F3" s="238"/>
      <c r="G3" s="238"/>
      <c r="H3" s="239"/>
      <c r="I3" s="23" t="s">
        <v>35</v>
      </c>
      <c r="J3" s="188" t="s">
        <v>40</v>
      </c>
      <c r="K3" s="8"/>
      <c r="L3" s="8"/>
      <c r="M3" s="8"/>
    </row>
    <row r="4" spans="1:18" ht="15" customHeight="1" x14ac:dyDescent="0.2">
      <c r="A4" s="234"/>
      <c r="B4" s="236"/>
      <c r="C4" s="236"/>
      <c r="D4" s="236"/>
      <c r="E4" s="240"/>
      <c r="F4" s="241"/>
      <c r="G4" s="241"/>
      <c r="H4" s="242"/>
      <c r="I4" s="24" t="s">
        <v>36</v>
      </c>
      <c r="J4" s="189" t="s">
        <v>68</v>
      </c>
      <c r="K4" s="8"/>
      <c r="L4" s="8"/>
      <c r="M4" s="8"/>
    </row>
    <row r="5" spans="1:18" ht="15" customHeight="1" x14ac:dyDescent="0.2">
      <c r="A5" s="234"/>
      <c r="B5" s="236"/>
      <c r="C5" s="236"/>
      <c r="D5" s="236"/>
      <c r="E5" s="240"/>
      <c r="F5" s="241"/>
      <c r="G5" s="241"/>
      <c r="H5" s="242"/>
      <c r="I5" s="24" t="s">
        <v>37</v>
      </c>
      <c r="J5" s="190" t="s">
        <v>67</v>
      </c>
      <c r="K5" s="8"/>
      <c r="L5" s="8"/>
      <c r="M5" s="8"/>
    </row>
    <row r="6" spans="1:18" ht="15" customHeight="1" x14ac:dyDescent="0.2">
      <c r="A6" s="234"/>
      <c r="B6" s="236"/>
      <c r="C6" s="236"/>
      <c r="D6" s="236"/>
      <c r="E6" s="240"/>
      <c r="F6" s="241"/>
      <c r="G6" s="241"/>
      <c r="H6" s="242"/>
      <c r="I6" s="25" t="s">
        <v>38</v>
      </c>
      <c r="J6" s="191">
        <v>42440</v>
      </c>
      <c r="K6" s="8"/>
      <c r="L6" s="8"/>
      <c r="M6" s="8"/>
    </row>
    <row r="7" spans="1:18" ht="24.95" customHeight="1" x14ac:dyDescent="0.2">
      <c r="A7" s="268" t="s">
        <v>13</v>
      </c>
      <c r="B7" s="269"/>
      <c r="C7" s="269"/>
      <c r="D7" s="269"/>
      <c r="E7" s="269"/>
      <c r="F7" s="269"/>
      <c r="G7" s="269"/>
      <c r="H7" s="269"/>
      <c r="I7" s="269"/>
      <c r="J7" s="203"/>
    </row>
    <row r="8" spans="1:18" ht="20.100000000000001" customHeight="1" x14ac:dyDescent="0.2">
      <c r="A8" s="204" t="s">
        <v>0</v>
      </c>
      <c r="B8" s="206" t="s">
        <v>40</v>
      </c>
      <c r="C8" s="207"/>
      <c r="D8" s="208"/>
      <c r="E8" s="212" t="s">
        <v>1</v>
      </c>
      <c r="F8" s="214" t="s">
        <v>41</v>
      </c>
      <c r="G8" s="215"/>
      <c r="H8" s="216"/>
      <c r="I8" s="11" t="s">
        <v>2</v>
      </c>
      <c r="J8" s="12" t="s">
        <v>17</v>
      </c>
    </row>
    <row r="9" spans="1:18" ht="24" customHeight="1" x14ac:dyDescent="0.2">
      <c r="A9" s="205"/>
      <c r="B9" s="209"/>
      <c r="C9" s="210"/>
      <c r="D9" s="211"/>
      <c r="E9" s="213"/>
      <c r="F9" s="217"/>
      <c r="G9" s="218"/>
      <c r="H9" s="219"/>
      <c r="I9" s="13" t="s">
        <v>20</v>
      </c>
      <c r="J9" s="14" t="s">
        <v>18</v>
      </c>
    </row>
    <row r="10" spans="1:18" x14ac:dyDescent="0.2">
      <c r="A10" s="220"/>
      <c r="B10" s="221"/>
      <c r="C10" s="221"/>
      <c r="D10" s="221"/>
      <c r="E10" s="221"/>
      <c r="F10" s="221"/>
      <c r="G10" s="221"/>
      <c r="H10" s="221"/>
      <c r="I10" s="221"/>
      <c r="J10" s="222"/>
    </row>
    <row r="11" spans="1:18" ht="115.5" customHeight="1" x14ac:dyDescent="0.2">
      <c r="A11" s="5" t="s">
        <v>3</v>
      </c>
      <c r="B11" s="225" t="s">
        <v>42</v>
      </c>
      <c r="C11" s="226"/>
      <c r="D11" s="226"/>
      <c r="E11" s="226"/>
      <c r="F11" s="229"/>
      <c r="G11" s="51" t="s">
        <v>4</v>
      </c>
      <c r="H11" s="225" t="s">
        <v>43</v>
      </c>
      <c r="I11" s="226"/>
      <c r="J11" s="227"/>
    </row>
    <row r="12" spans="1:18" ht="106.5" customHeight="1" x14ac:dyDescent="0.2">
      <c r="A12" s="5" t="s">
        <v>5</v>
      </c>
      <c r="B12" s="225" t="s">
        <v>44</v>
      </c>
      <c r="C12" s="226"/>
      <c r="D12" s="226"/>
      <c r="E12" s="226"/>
      <c r="F12" s="229"/>
      <c r="G12" s="51" t="s">
        <v>6</v>
      </c>
      <c r="H12" s="262" t="s">
        <v>45</v>
      </c>
      <c r="I12" s="263"/>
      <c r="J12" s="264"/>
      <c r="O12" s="21"/>
    </row>
    <row r="13" spans="1:18" ht="172.5" customHeight="1" x14ac:dyDescent="0.2">
      <c r="A13" s="5" t="s">
        <v>7</v>
      </c>
      <c r="B13" s="225" t="s">
        <v>46</v>
      </c>
      <c r="C13" s="226"/>
      <c r="D13" s="226"/>
      <c r="E13" s="226"/>
      <c r="F13" s="229"/>
      <c r="G13" s="51" t="s">
        <v>8</v>
      </c>
      <c r="H13" s="225" t="s">
        <v>47</v>
      </c>
      <c r="I13" s="226"/>
      <c r="J13" s="227"/>
    </row>
    <row r="14" spans="1:18" ht="25.5" x14ac:dyDescent="0.2">
      <c r="A14" s="5" t="s">
        <v>9</v>
      </c>
      <c r="B14" s="225" t="s">
        <v>48</v>
      </c>
      <c r="C14" s="226"/>
      <c r="D14" s="226"/>
      <c r="E14" s="226"/>
      <c r="F14" s="229"/>
      <c r="G14" s="51" t="s">
        <v>10</v>
      </c>
      <c r="H14" s="225" t="s">
        <v>49</v>
      </c>
      <c r="I14" s="226"/>
      <c r="J14" s="227"/>
    </row>
    <row r="15" spans="1:18" ht="38.25" customHeight="1" x14ac:dyDescent="0.2">
      <c r="A15" s="5" t="s">
        <v>11</v>
      </c>
      <c r="B15" s="225" t="s">
        <v>80</v>
      </c>
      <c r="C15" s="226"/>
      <c r="D15" s="226"/>
      <c r="E15" s="226"/>
      <c r="F15" s="229"/>
      <c r="G15" s="74" t="s">
        <v>12</v>
      </c>
      <c r="H15" s="248" t="s">
        <v>80</v>
      </c>
      <c r="I15" s="248"/>
      <c r="J15" s="248"/>
      <c r="N15" s="10"/>
      <c r="P15" s="3"/>
      <c r="Q15" s="3"/>
      <c r="R15" s="3"/>
    </row>
    <row r="16" spans="1:18" ht="41.25" customHeight="1" thickBot="1" x14ac:dyDescent="0.25">
      <c r="A16" s="31" t="s">
        <v>29</v>
      </c>
      <c r="B16" s="265">
        <v>0.8</v>
      </c>
      <c r="C16" s="266"/>
      <c r="D16" s="267"/>
      <c r="E16" s="32" t="s">
        <v>14</v>
      </c>
      <c r="F16" s="54">
        <v>100</v>
      </c>
      <c r="G16" s="32" t="s">
        <v>19</v>
      </c>
      <c r="H16" s="69" t="s">
        <v>89</v>
      </c>
      <c r="I16" s="70" t="s">
        <v>90</v>
      </c>
      <c r="J16" s="71" t="s">
        <v>91</v>
      </c>
      <c r="P16" s="4"/>
      <c r="Q16" s="4"/>
      <c r="R16" s="4"/>
    </row>
    <row r="17" spans="1:18" ht="41.25" customHeight="1" thickBot="1" x14ac:dyDescent="0.25">
      <c r="A17" s="59"/>
      <c r="B17" s="121"/>
      <c r="C17" s="122"/>
      <c r="D17" s="122"/>
      <c r="E17" s="62"/>
      <c r="F17" s="123"/>
      <c r="G17" s="62"/>
      <c r="H17" s="124"/>
      <c r="I17" s="125"/>
      <c r="J17" s="126"/>
      <c r="P17" s="4"/>
      <c r="Q17" s="4"/>
      <c r="R17" s="4"/>
    </row>
    <row r="18" spans="1:18" ht="13.5" thickBot="1" x14ac:dyDescent="0.25">
      <c r="A18" s="249"/>
      <c r="B18" s="250"/>
      <c r="C18" s="250"/>
      <c r="D18" s="250"/>
      <c r="E18" s="250"/>
      <c r="F18" s="250"/>
      <c r="G18" s="250"/>
      <c r="H18" s="250"/>
      <c r="I18" s="250"/>
      <c r="J18" s="251"/>
    </row>
    <row r="19" spans="1:18" ht="15" customHeight="1" x14ac:dyDescent="0.2">
      <c r="A19" s="233"/>
      <c r="B19" s="235" t="s">
        <v>66</v>
      </c>
      <c r="C19" s="235"/>
      <c r="D19" s="235"/>
      <c r="E19" s="237" t="s">
        <v>34</v>
      </c>
      <c r="F19" s="238"/>
      <c r="G19" s="238"/>
      <c r="H19" s="239"/>
      <c r="I19" s="23" t="s">
        <v>35</v>
      </c>
      <c r="J19" s="188" t="s">
        <v>40</v>
      </c>
      <c r="K19" s="8"/>
      <c r="L19" s="8"/>
      <c r="M19" s="8"/>
    </row>
    <row r="20" spans="1:18" ht="15" customHeight="1" x14ac:dyDescent="0.2">
      <c r="A20" s="234"/>
      <c r="B20" s="236"/>
      <c r="C20" s="236"/>
      <c r="D20" s="236"/>
      <c r="E20" s="240"/>
      <c r="F20" s="241"/>
      <c r="G20" s="241"/>
      <c r="H20" s="242"/>
      <c r="I20" s="24" t="s">
        <v>36</v>
      </c>
      <c r="J20" s="189" t="s">
        <v>71</v>
      </c>
      <c r="K20" s="8"/>
      <c r="L20" s="8"/>
      <c r="M20" s="8"/>
    </row>
    <row r="21" spans="1:18" ht="15" customHeight="1" x14ac:dyDescent="0.2">
      <c r="A21" s="234"/>
      <c r="B21" s="236"/>
      <c r="C21" s="236"/>
      <c r="D21" s="236"/>
      <c r="E21" s="240"/>
      <c r="F21" s="241"/>
      <c r="G21" s="241"/>
      <c r="H21" s="242"/>
      <c r="I21" s="24" t="s">
        <v>37</v>
      </c>
      <c r="J21" s="190" t="s">
        <v>67</v>
      </c>
      <c r="K21" s="8"/>
      <c r="L21" s="8"/>
      <c r="M21" s="8"/>
    </row>
    <row r="22" spans="1:18" ht="15" customHeight="1" thickBot="1" x14ac:dyDescent="0.25">
      <c r="A22" s="234"/>
      <c r="B22" s="236"/>
      <c r="C22" s="236"/>
      <c r="D22" s="236"/>
      <c r="E22" s="240"/>
      <c r="F22" s="241"/>
      <c r="G22" s="241"/>
      <c r="H22" s="242"/>
      <c r="I22" s="25" t="s">
        <v>38</v>
      </c>
      <c r="J22" s="191">
        <v>41229</v>
      </c>
      <c r="K22" s="8"/>
      <c r="L22" s="8"/>
      <c r="M22" s="8"/>
    </row>
    <row r="23" spans="1:18" ht="24.95" customHeight="1" x14ac:dyDescent="0.2">
      <c r="A23" s="270" t="s">
        <v>64</v>
      </c>
      <c r="B23" s="271"/>
      <c r="C23" s="271"/>
      <c r="D23" s="271"/>
      <c r="E23" s="271"/>
      <c r="F23" s="271"/>
      <c r="G23" s="271"/>
      <c r="H23" s="271"/>
      <c r="I23" s="271"/>
      <c r="J23" s="272"/>
      <c r="K23" s="3"/>
      <c r="L23" s="9"/>
    </row>
    <row r="24" spans="1:18" ht="34.5" customHeight="1" x14ac:dyDescent="0.2">
      <c r="A24" s="46" t="s">
        <v>15</v>
      </c>
      <c r="B24" s="16" t="s">
        <v>14</v>
      </c>
      <c r="C24" s="16" t="s">
        <v>21</v>
      </c>
      <c r="D24" s="47" t="s">
        <v>23</v>
      </c>
      <c r="E24" s="47" t="s">
        <v>24</v>
      </c>
      <c r="F24" s="213" t="s">
        <v>25</v>
      </c>
      <c r="G24" s="273"/>
      <c r="H24" s="47" t="s">
        <v>26</v>
      </c>
      <c r="I24" s="47" t="s">
        <v>16</v>
      </c>
      <c r="J24" s="1" t="s">
        <v>27</v>
      </c>
      <c r="K24" s="3"/>
      <c r="L24" s="9"/>
    </row>
    <row r="25" spans="1:18" ht="63.75" hidden="1" x14ac:dyDescent="0.2">
      <c r="A25" s="18">
        <v>41670</v>
      </c>
      <c r="B25" s="107">
        <f>+F16</f>
        <v>100</v>
      </c>
      <c r="C25" s="22">
        <f>95.17/100</f>
        <v>0.95169999999999999</v>
      </c>
      <c r="D25" s="6">
        <f>+(C25/B25)*100</f>
        <v>0.95169999999999999</v>
      </c>
      <c r="E25" s="49" t="s">
        <v>93</v>
      </c>
      <c r="F25" s="256" t="s">
        <v>92</v>
      </c>
      <c r="G25" s="257"/>
      <c r="H25" s="48" t="s">
        <v>52</v>
      </c>
      <c r="I25" s="18">
        <v>41670</v>
      </c>
      <c r="J25" s="192" t="s">
        <v>22</v>
      </c>
    </row>
    <row r="26" spans="1:18" ht="76.5" hidden="1" customHeight="1" x14ac:dyDescent="0.2">
      <c r="A26" s="18">
        <v>41698</v>
      </c>
      <c r="B26" s="107">
        <f>+F16</f>
        <v>100</v>
      </c>
      <c r="C26" s="22">
        <f>97.43/100</f>
        <v>0.97430000000000005</v>
      </c>
      <c r="D26" s="6">
        <f>+(C26/B26)*100</f>
        <v>0.97429999999999994</v>
      </c>
      <c r="E26" s="49" t="s">
        <v>94</v>
      </c>
      <c r="F26" s="256" t="s">
        <v>92</v>
      </c>
      <c r="G26" s="257"/>
      <c r="H26" s="48" t="s">
        <v>52</v>
      </c>
      <c r="I26" s="18">
        <v>41698</v>
      </c>
      <c r="J26" s="192" t="s">
        <v>22</v>
      </c>
    </row>
    <row r="27" spans="1:18" ht="91.5" hidden="1" customHeight="1" x14ac:dyDescent="0.2">
      <c r="A27" s="18">
        <v>41728</v>
      </c>
      <c r="B27" s="107">
        <f>+F16</f>
        <v>100</v>
      </c>
      <c r="C27" s="22">
        <f>93.28/100</f>
        <v>0.93279999999999996</v>
      </c>
      <c r="D27" s="6">
        <f>+(C27/B27)*100</f>
        <v>0.93279999999999996</v>
      </c>
      <c r="E27" s="49" t="s">
        <v>95</v>
      </c>
      <c r="F27" s="256" t="s">
        <v>92</v>
      </c>
      <c r="G27" s="257"/>
      <c r="H27" s="48" t="s">
        <v>52</v>
      </c>
      <c r="I27" s="18">
        <v>41728</v>
      </c>
      <c r="J27" s="192" t="s">
        <v>22</v>
      </c>
    </row>
    <row r="28" spans="1:18" ht="129" hidden="1" customHeight="1" x14ac:dyDescent="0.2">
      <c r="A28" s="68" t="s">
        <v>88</v>
      </c>
      <c r="B28" s="107">
        <f>+F16</f>
        <v>100</v>
      </c>
      <c r="C28" s="22">
        <f>97.29/100</f>
        <v>0.9729000000000001</v>
      </c>
      <c r="D28" s="6">
        <f>+(C28/B28)*100</f>
        <v>0.9729000000000001</v>
      </c>
      <c r="E28" s="49" t="s">
        <v>96</v>
      </c>
      <c r="F28" s="256" t="s">
        <v>92</v>
      </c>
      <c r="G28" s="257"/>
      <c r="H28" s="48" t="s">
        <v>52</v>
      </c>
      <c r="I28" s="68" t="s">
        <v>88</v>
      </c>
      <c r="J28" s="192" t="s">
        <v>22</v>
      </c>
    </row>
    <row r="29" spans="1:18" ht="78" hidden="1" customHeight="1" x14ac:dyDescent="0.2">
      <c r="A29" s="18">
        <v>41790</v>
      </c>
      <c r="B29" s="107">
        <f>+B28</f>
        <v>100</v>
      </c>
      <c r="C29" s="22">
        <f>93.27/100</f>
        <v>0.93269999999999997</v>
      </c>
      <c r="D29" s="6">
        <f>+(C29/B30)*100</f>
        <v>0.93269999999999997</v>
      </c>
      <c r="E29" s="49" t="s">
        <v>97</v>
      </c>
      <c r="F29" s="256" t="s">
        <v>92</v>
      </c>
      <c r="G29" s="257"/>
      <c r="H29" s="48" t="s">
        <v>52</v>
      </c>
      <c r="I29" s="18">
        <v>41790</v>
      </c>
      <c r="J29" s="192" t="s">
        <v>22</v>
      </c>
    </row>
    <row r="30" spans="1:18" ht="78" hidden="1" customHeight="1" x14ac:dyDescent="0.2">
      <c r="A30" s="18">
        <v>41820</v>
      </c>
      <c r="B30" s="107">
        <f>+B25</f>
        <v>100</v>
      </c>
      <c r="C30" s="22">
        <f>95.91/100</f>
        <v>0.95909999999999995</v>
      </c>
      <c r="D30" s="6">
        <f>+(C30/B30)*100</f>
        <v>0.95909999999999984</v>
      </c>
      <c r="E30" s="73" t="s">
        <v>93</v>
      </c>
      <c r="F30" s="256" t="s">
        <v>92</v>
      </c>
      <c r="G30" s="257"/>
      <c r="H30" s="72" t="s">
        <v>52</v>
      </c>
      <c r="I30" s="18">
        <v>41820</v>
      </c>
      <c r="J30" s="192" t="s">
        <v>22</v>
      </c>
    </row>
    <row r="31" spans="1:18" ht="76.5" hidden="1" x14ac:dyDescent="0.2">
      <c r="A31" s="18">
        <v>41851</v>
      </c>
      <c r="B31" s="107">
        <f>+B30</f>
        <v>100</v>
      </c>
      <c r="C31" s="22">
        <f>88.85/100</f>
        <v>0.88849999999999996</v>
      </c>
      <c r="D31" s="6">
        <f>+(C31/B31)*100</f>
        <v>0.88849999999999985</v>
      </c>
      <c r="E31" s="73" t="s">
        <v>97</v>
      </c>
      <c r="F31" s="256" t="s">
        <v>92</v>
      </c>
      <c r="G31" s="257"/>
      <c r="H31" s="72" t="s">
        <v>52</v>
      </c>
      <c r="I31" s="18">
        <v>41851</v>
      </c>
      <c r="J31" s="192" t="s">
        <v>22</v>
      </c>
    </row>
    <row r="32" spans="1:18" ht="199.5" customHeight="1" x14ac:dyDescent="0.2">
      <c r="A32" s="113">
        <v>43131</v>
      </c>
      <c r="B32" s="108">
        <v>100</v>
      </c>
      <c r="C32" s="85">
        <v>0.997</v>
      </c>
      <c r="D32" s="77">
        <f>+C32*100%</f>
        <v>0.997</v>
      </c>
      <c r="E32" s="138" t="s">
        <v>140</v>
      </c>
      <c r="F32" s="256" t="s">
        <v>107</v>
      </c>
      <c r="G32" s="257"/>
      <c r="H32" s="75" t="s">
        <v>52</v>
      </c>
      <c r="I32" s="113">
        <v>43131</v>
      </c>
      <c r="J32" s="192" t="s">
        <v>22</v>
      </c>
    </row>
    <row r="33" spans="1:19" ht="147" customHeight="1" x14ac:dyDescent="0.2">
      <c r="A33" s="113">
        <v>43159</v>
      </c>
      <c r="B33" s="108">
        <v>100</v>
      </c>
      <c r="C33" s="85">
        <v>0.997</v>
      </c>
      <c r="D33" s="77">
        <f>+C33*100%</f>
        <v>0.997</v>
      </c>
      <c r="E33" s="76" t="s">
        <v>124</v>
      </c>
      <c r="F33" s="256" t="s">
        <v>107</v>
      </c>
      <c r="G33" s="257"/>
      <c r="H33" s="75" t="s">
        <v>52</v>
      </c>
      <c r="I33" s="113">
        <v>43159</v>
      </c>
      <c r="J33" s="192" t="s">
        <v>22</v>
      </c>
    </row>
    <row r="34" spans="1:19" ht="121.5" customHeight="1" x14ac:dyDescent="0.2">
      <c r="A34" s="113">
        <v>43190</v>
      </c>
      <c r="B34" s="108">
        <v>100</v>
      </c>
      <c r="C34" s="85">
        <v>0.997</v>
      </c>
      <c r="D34" s="77">
        <f>+C34*100%</f>
        <v>0.997</v>
      </c>
      <c r="E34" s="76" t="s">
        <v>139</v>
      </c>
      <c r="F34" s="256" t="s">
        <v>107</v>
      </c>
      <c r="G34" s="257"/>
      <c r="H34" s="75" t="s">
        <v>52</v>
      </c>
      <c r="I34" s="113">
        <v>43190</v>
      </c>
      <c r="J34" s="192" t="s">
        <v>22</v>
      </c>
    </row>
    <row r="35" spans="1:19" ht="118.5" customHeight="1" x14ac:dyDescent="0.2">
      <c r="A35" s="113">
        <v>43220</v>
      </c>
      <c r="B35" s="108">
        <v>100</v>
      </c>
      <c r="C35" s="85">
        <v>0.99470000000000003</v>
      </c>
      <c r="D35" s="77">
        <f t="shared" ref="D35:D39" si="0">+C35*100%</f>
        <v>0.99470000000000003</v>
      </c>
      <c r="E35" s="76" t="s">
        <v>124</v>
      </c>
      <c r="F35" s="256" t="s">
        <v>107</v>
      </c>
      <c r="G35" s="257"/>
      <c r="H35" s="75" t="s">
        <v>52</v>
      </c>
      <c r="I35" s="113">
        <v>43220</v>
      </c>
      <c r="J35" s="192" t="s">
        <v>22</v>
      </c>
    </row>
    <row r="36" spans="1:19" ht="120" customHeight="1" x14ac:dyDescent="0.2">
      <c r="A36" s="113">
        <v>43251</v>
      </c>
      <c r="B36" s="108">
        <v>100</v>
      </c>
      <c r="C36" s="135">
        <v>0.99299999999999999</v>
      </c>
      <c r="D36" s="77">
        <f t="shared" si="0"/>
        <v>0.99299999999999999</v>
      </c>
      <c r="E36" s="76" t="s">
        <v>148</v>
      </c>
      <c r="F36" s="256" t="s">
        <v>107</v>
      </c>
      <c r="G36" s="257"/>
      <c r="H36" s="149" t="s">
        <v>52</v>
      </c>
      <c r="I36" s="113">
        <v>43251</v>
      </c>
      <c r="J36" s="193" t="s">
        <v>22</v>
      </c>
    </row>
    <row r="37" spans="1:19" ht="114.75" hidden="1" customHeight="1" x14ac:dyDescent="0.2">
      <c r="A37" s="113">
        <v>43281</v>
      </c>
      <c r="B37" s="108">
        <v>100</v>
      </c>
      <c r="C37" s="135"/>
      <c r="D37" s="136"/>
      <c r="E37" s="76"/>
      <c r="F37" s="256"/>
      <c r="G37" s="257"/>
      <c r="H37" s="75"/>
      <c r="I37" s="113"/>
      <c r="J37" s="192"/>
    </row>
    <row r="38" spans="1:19" ht="143.25" customHeight="1" x14ac:dyDescent="0.2">
      <c r="A38" s="113" t="s">
        <v>147</v>
      </c>
      <c r="B38" s="108">
        <v>100</v>
      </c>
      <c r="C38" s="137">
        <v>1</v>
      </c>
      <c r="D38" s="77">
        <f t="shared" si="0"/>
        <v>1</v>
      </c>
      <c r="E38" s="76" t="s">
        <v>150</v>
      </c>
      <c r="F38" s="274" t="s">
        <v>107</v>
      </c>
      <c r="G38" s="275"/>
      <c r="H38" s="150" t="s">
        <v>52</v>
      </c>
      <c r="I38" s="113">
        <v>43281</v>
      </c>
      <c r="J38" s="193" t="s">
        <v>22</v>
      </c>
    </row>
    <row r="39" spans="1:19" ht="112.5" customHeight="1" x14ac:dyDescent="0.2">
      <c r="A39" s="113">
        <v>43312</v>
      </c>
      <c r="B39" s="108">
        <v>100</v>
      </c>
      <c r="C39" s="137">
        <v>0.99970000000000003</v>
      </c>
      <c r="D39" s="77">
        <f t="shared" si="0"/>
        <v>0.99970000000000003</v>
      </c>
      <c r="E39" s="76" t="s">
        <v>124</v>
      </c>
      <c r="F39" s="256" t="s">
        <v>107</v>
      </c>
      <c r="G39" s="257"/>
      <c r="H39" s="150" t="s">
        <v>52</v>
      </c>
      <c r="I39" s="113">
        <v>43312</v>
      </c>
      <c r="J39" s="193" t="s">
        <v>22</v>
      </c>
    </row>
    <row r="40" spans="1:19" ht="102" customHeight="1" x14ac:dyDescent="0.2">
      <c r="A40" s="113">
        <v>43343</v>
      </c>
      <c r="B40" s="108">
        <v>100</v>
      </c>
      <c r="C40" s="137">
        <v>0.99970000000000003</v>
      </c>
      <c r="D40" s="77">
        <f t="shared" ref="D40:D44" si="1">+C40*100%</f>
        <v>0.99970000000000003</v>
      </c>
      <c r="E40" s="76" t="s">
        <v>124</v>
      </c>
      <c r="F40" s="256" t="s">
        <v>107</v>
      </c>
      <c r="G40" s="257"/>
      <c r="H40" s="153" t="s">
        <v>52</v>
      </c>
      <c r="I40" s="113">
        <v>43343</v>
      </c>
      <c r="J40" s="193" t="s">
        <v>22</v>
      </c>
    </row>
    <row r="41" spans="1:19" ht="105" customHeight="1" x14ac:dyDescent="0.2">
      <c r="A41" s="113">
        <v>43373</v>
      </c>
      <c r="B41" s="108">
        <v>100</v>
      </c>
      <c r="C41" s="137">
        <v>0.99970000000000003</v>
      </c>
      <c r="D41" s="77">
        <f t="shared" si="1"/>
        <v>0.99970000000000003</v>
      </c>
      <c r="E41" s="76" t="s">
        <v>124</v>
      </c>
      <c r="F41" s="256" t="s">
        <v>107</v>
      </c>
      <c r="G41" s="257"/>
      <c r="H41" s="178" t="s">
        <v>52</v>
      </c>
      <c r="I41" s="113">
        <v>43373</v>
      </c>
      <c r="J41" s="193" t="s">
        <v>22</v>
      </c>
      <c r="Q41" s="112"/>
    </row>
    <row r="42" spans="1:19" ht="109.5" customHeight="1" x14ac:dyDescent="0.2">
      <c r="A42" s="113">
        <v>43404</v>
      </c>
      <c r="B42" s="108">
        <v>100</v>
      </c>
      <c r="C42" s="137">
        <v>0.99929999999999997</v>
      </c>
      <c r="D42" s="77">
        <f t="shared" si="1"/>
        <v>0.99929999999999997</v>
      </c>
      <c r="E42" s="76" t="s">
        <v>124</v>
      </c>
      <c r="F42" s="256" t="s">
        <v>107</v>
      </c>
      <c r="G42" s="257"/>
      <c r="H42" s="178" t="s">
        <v>52</v>
      </c>
      <c r="I42" s="113">
        <v>43404</v>
      </c>
      <c r="J42" s="192" t="s">
        <v>22</v>
      </c>
    </row>
    <row r="43" spans="1:19" ht="111" customHeight="1" thickBot="1" x14ac:dyDescent="0.25">
      <c r="A43" s="115">
        <v>43434</v>
      </c>
      <c r="B43" s="108">
        <v>100</v>
      </c>
      <c r="C43" s="135">
        <v>0.99970000000000003</v>
      </c>
      <c r="D43" s="77">
        <f t="shared" si="1"/>
        <v>0.99970000000000003</v>
      </c>
      <c r="E43" s="76" t="s">
        <v>124</v>
      </c>
      <c r="F43" s="256" t="s">
        <v>107</v>
      </c>
      <c r="G43" s="257"/>
      <c r="H43" s="179" t="s">
        <v>52</v>
      </c>
      <c r="I43" s="113">
        <v>43434</v>
      </c>
      <c r="J43" s="192" t="s">
        <v>22</v>
      </c>
    </row>
    <row r="44" spans="1:19" ht="105" customHeight="1" thickBot="1" x14ac:dyDescent="0.25">
      <c r="A44" s="97">
        <v>43465</v>
      </c>
      <c r="B44" s="108">
        <v>100</v>
      </c>
      <c r="C44" s="135">
        <v>1</v>
      </c>
      <c r="D44" s="77">
        <f t="shared" si="1"/>
        <v>1</v>
      </c>
      <c r="E44" s="76" t="s">
        <v>124</v>
      </c>
      <c r="F44" s="256" t="s">
        <v>107</v>
      </c>
      <c r="G44" s="257"/>
      <c r="H44" s="179" t="s">
        <v>52</v>
      </c>
      <c r="I44" s="113">
        <v>43465</v>
      </c>
      <c r="J44" s="192" t="s">
        <v>22</v>
      </c>
    </row>
    <row r="45" spans="1:19" x14ac:dyDescent="0.2">
      <c r="S45" s="20"/>
    </row>
    <row r="46" spans="1:19" x14ac:dyDescent="0.2">
      <c r="S46" s="20"/>
    </row>
    <row r="47" spans="1:19" x14ac:dyDescent="0.2">
      <c r="S47" s="20"/>
    </row>
    <row r="82" spans="1:9" x14ac:dyDescent="0.2">
      <c r="A82" s="258"/>
      <c r="B82" s="258"/>
      <c r="C82" s="82"/>
      <c r="D82" s="83"/>
      <c r="E82" s="258"/>
      <c r="F82" s="258"/>
      <c r="G82" s="81"/>
      <c r="H82" s="81"/>
      <c r="I82" s="81"/>
    </row>
    <row r="83" spans="1:9" x14ac:dyDescent="0.2">
      <c r="C83" s="79"/>
      <c r="D83" s="79"/>
      <c r="E83" s="79"/>
      <c r="F83" s="141"/>
      <c r="I83" s="79"/>
    </row>
    <row r="84" spans="1:9" x14ac:dyDescent="0.2">
      <c r="A84" s="260"/>
      <c r="B84" s="260"/>
      <c r="C84" s="79"/>
      <c r="D84" s="79"/>
      <c r="E84" s="261"/>
      <c r="F84" s="261"/>
      <c r="G84" s="26"/>
      <c r="I84" s="79"/>
    </row>
    <row r="85" spans="1:9" x14ac:dyDescent="0.2">
      <c r="A85" s="260"/>
      <c r="B85" s="260"/>
      <c r="C85" s="79"/>
      <c r="D85" s="79"/>
      <c r="E85" s="259"/>
      <c r="F85" s="261"/>
      <c r="G85" s="26"/>
      <c r="H85" s="26"/>
      <c r="I85" s="80"/>
    </row>
    <row r="86" spans="1:9" x14ac:dyDescent="0.2">
      <c r="A86" s="26"/>
      <c r="C86" s="79"/>
      <c r="D86" s="79"/>
      <c r="E86" s="259"/>
      <c r="F86" s="261"/>
      <c r="G86" s="26"/>
      <c r="H86" s="26"/>
      <c r="I86" s="79"/>
    </row>
    <row r="87" spans="1:9" x14ac:dyDescent="0.2">
      <c r="C87" s="79"/>
      <c r="D87" s="79"/>
      <c r="E87" s="259"/>
      <c r="F87" s="259"/>
      <c r="G87" s="26"/>
      <c r="H87" s="26"/>
      <c r="I87" s="79"/>
    </row>
    <row r="88" spans="1:9" x14ac:dyDescent="0.2">
      <c r="A88" s="260"/>
      <c r="B88" s="260"/>
      <c r="C88" s="79"/>
      <c r="D88" s="79"/>
      <c r="E88" s="259"/>
      <c r="F88" s="259"/>
      <c r="G88" s="26"/>
      <c r="H88" s="26"/>
      <c r="I88" s="79"/>
    </row>
    <row r="89" spans="1:9" x14ac:dyDescent="0.2">
      <c r="C89" s="79"/>
      <c r="D89" s="79"/>
      <c r="E89" s="259"/>
      <c r="F89" s="259"/>
      <c r="G89" s="26"/>
      <c r="H89" s="26"/>
      <c r="I89" s="79"/>
    </row>
  </sheetData>
  <mergeCells count="57">
    <mergeCell ref="F36:G36"/>
    <mergeCell ref="F32:G32"/>
    <mergeCell ref="F35:G35"/>
    <mergeCell ref="F38:G38"/>
    <mergeCell ref="F26:G26"/>
    <mergeCell ref="F27:G27"/>
    <mergeCell ref="F28:G28"/>
    <mergeCell ref="F33:G33"/>
    <mergeCell ref="F34:G34"/>
    <mergeCell ref="H13:J13"/>
    <mergeCell ref="E19:H22"/>
    <mergeCell ref="A23:J23"/>
    <mergeCell ref="F24:G24"/>
    <mergeCell ref="B19:D22"/>
    <mergeCell ref="A18:J18"/>
    <mergeCell ref="A19:A22"/>
    <mergeCell ref="A3:A6"/>
    <mergeCell ref="B3:D6"/>
    <mergeCell ref="E3:H6"/>
    <mergeCell ref="A7:J7"/>
    <mergeCell ref="A8:A9"/>
    <mergeCell ref="B8:D9"/>
    <mergeCell ref="E8:E9"/>
    <mergeCell ref="F8:H9"/>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E88:F88"/>
    <mergeCell ref="E89:F89"/>
    <mergeCell ref="A84:B84"/>
    <mergeCell ref="A85:B85"/>
    <mergeCell ref="A88:B88"/>
    <mergeCell ref="E84:F84"/>
    <mergeCell ref="E85:F85"/>
    <mergeCell ref="E86:F86"/>
    <mergeCell ref="E87:F87"/>
    <mergeCell ref="F44:G44"/>
    <mergeCell ref="F39:G39"/>
    <mergeCell ref="F40:G40"/>
    <mergeCell ref="A82:B82"/>
    <mergeCell ref="E82:F82"/>
    <mergeCell ref="F41:G41"/>
    <mergeCell ref="F42:G42"/>
    <mergeCell ref="F43:G43"/>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$S$45:$S$47</formula1>
    </dataValidation>
  </dataValidations>
  <pageMargins left="0.23622047244094491" right="0.23622047244094491" top="0.59055118110236227" bottom="0.87" header="0.19685039370078741" footer="0.19685039370078741"/>
  <pageSetup paperSize="119" scale="74"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4:H17"/>
  <sheetViews>
    <sheetView workbookViewId="0">
      <selection activeCell="I32" sqref="I32"/>
    </sheetView>
  </sheetViews>
  <sheetFormatPr baseColWidth="10" defaultRowHeight="12.75" x14ac:dyDescent="0.2"/>
  <cols>
    <col min="2" max="2" width="12.7109375" customWidth="1"/>
    <col min="3" max="3" width="15.7109375" customWidth="1"/>
    <col min="4" max="4" width="14.42578125" customWidth="1"/>
    <col min="5" max="5" width="17" customWidth="1"/>
  </cols>
  <sheetData>
    <row r="4" spans="2:8" ht="26.25" thickBot="1" x14ac:dyDescent="0.25">
      <c r="B4" s="32" t="s">
        <v>19</v>
      </c>
      <c r="C4" s="69" t="s">
        <v>89</v>
      </c>
      <c r="D4" s="70" t="s">
        <v>90</v>
      </c>
      <c r="E4" s="71" t="s">
        <v>91</v>
      </c>
    </row>
    <row r="5" spans="2:8" x14ac:dyDescent="0.2">
      <c r="B5" s="117" t="s">
        <v>15</v>
      </c>
      <c r="C5" s="16" t="s">
        <v>14</v>
      </c>
      <c r="D5" s="16" t="s">
        <v>21</v>
      </c>
      <c r="E5" s="118" t="s">
        <v>23</v>
      </c>
    </row>
    <row r="6" spans="2:8" x14ac:dyDescent="0.2">
      <c r="B6" s="68">
        <v>43131</v>
      </c>
      <c r="C6" s="108">
        <v>100</v>
      </c>
      <c r="D6" s="182">
        <f>+'E01.002 EFECT RTA'!D32</f>
        <v>0.997</v>
      </c>
      <c r="E6" s="77">
        <f>+'E01.002 EFECT RTA'!D32</f>
        <v>0.997</v>
      </c>
      <c r="G6" s="130"/>
    </row>
    <row r="7" spans="2:8" x14ac:dyDescent="0.2">
      <c r="B7" s="68">
        <v>43159</v>
      </c>
      <c r="C7" s="108">
        <v>100</v>
      </c>
      <c r="D7" s="182">
        <f>+'E01.002 EFECT RTA'!D33</f>
        <v>0.997</v>
      </c>
      <c r="E7" s="77">
        <f>+'E01.002 EFECT RTA'!D33</f>
        <v>0.997</v>
      </c>
    </row>
    <row r="8" spans="2:8" x14ac:dyDescent="0.2">
      <c r="B8" s="68">
        <v>43190</v>
      </c>
      <c r="C8" s="108">
        <v>100</v>
      </c>
      <c r="D8" s="182">
        <f>+'E01.002 EFECT RTA'!D34</f>
        <v>0.997</v>
      </c>
      <c r="E8" s="77">
        <f>+'E01.002 EFECT RTA'!D34</f>
        <v>0.997</v>
      </c>
    </row>
    <row r="9" spans="2:8" x14ac:dyDescent="0.2">
      <c r="B9" s="68">
        <v>43220</v>
      </c>
      <c r="C9" s="108">
        <v>100</v>
      </c>
      <c r="D9" s="182">
        <f>+'E01.002 EFECT RTA'!D35</f>
        <v>0.99470000000000003</v>
      </c>
      <c r="E9" s="77">
        <f>+'E01.002 EFECT RTA'!D35</f>
        <v>0.99470000000000003</v>
      </c>
      <c r="G9" s="131"/>
      <c r="H9" s="128"/>
    </row>
    <row r="10" spans="2:8" x14ac:dyDescent="0.2">
      <c r="B10" s="68">
        <v>43251</v>
      </c>
      <c r="C10" s="108">
        <v>100</v>
      </c>
      <c r="D10" s="182">
        <f>+'E01.002 EFECT RTA'!D36</f>
        <v>0.99299999999999999</v>
      </c>
      <c r="E10" s="77">
        <f>+'E01.002 EFECT RTA'!D36</f>
        <v>0.99299999999999999</v>
      </c>
    </row>
    <row r="11" spans="2:8" x14ac:dyDescent="0.2">
      <c r="B11" s="68">
        <v>43281</v>
      </c>
      <c r="C11" s="108">
        <v>100</v>
      </c>
      <c r="D11" s="182">
        <f>+'E01.002 EFECT RTA'!D37</f>
        <v>0</v>
      </c>
      <c r="E11" s="77">
        <f>+'E01.002 EFECT RTA'!D37</f>
        <v>0</v>
      </c>
    </row>
    <row r="12" spans="2:8" x14ac:dyDescent="0.2">
      <c r="B12" s="68">
        <v>43312</v>
      </c>
      <c r="C12" s="108">
        <v>100</v>
      </c>
      <c r="D12" s="182">
        <f>+'E01.002 EFECT RTA'!D38</f>
        <v>1</v>
      </c>
      <c r="E12" s="77">
        <f>+'E01.002 EFECT RTA'!D38</f>
        <v>1</v>
      </c>
    </row>
    <row r="13" spans="2:8" x14ac:dyDescent="0.2">
      <c r="B13" s="68">
        <v>43343</v>
      </c>
      <c r="C13" s="108">
        <v>100</v>
      </c>
      <c r="D13" s="182">
        <f>+'E01.002 EFECT RTA'!D39</f>
        <v>0.99970000000000003</v>
      </c>
      <c r="E13" s="77">
        <f>+'E01.002 EFECT RTA'!D39</f>
        <v>0.99970000000000003</v>
      </c>
    </row>
    <row r="14" spans="2:8" x14ac:dyDescent="0.2">
      <c r="B14" s="68">
        <v>43373</v>
      </c>
      <c r="C14" s="108">
        <v>100</v>
      </c>
      <c r="D14" s="182">
        <f>+'E01.002 EFECT RTA'!D40</f>
        <v>0.99970000000000003</v>
      </c>
      <c r="E14" s="77">
        <f>+'E01.002 EFECT RTA'!D40</f>
        <v>0.99970000000000003</v>
      </c>
    </row>
    <row r="15" spans="2:8" x14ac:dyDescent="0.2">
      <c r="B15" s="127">
        <v>43404</v>
      </c>
      <c r="C15" s="108">
        <v>100</v>
      </c>
      <c r="D15" s="182">
        <f>+'E01.002 EFECT RTA'!D41</f>
        <v>0.99970000000000003</v>
      </c>
      <c r="E15" s="77">
        <f>+'E01.002 EFECT RTA'!D41</f>
        <v>0.99970000000000003</v>
      </c>
    </row>
    <row r="16" spans="2:8" x14ac:dyDescent="0.2">
      <c r="B16" s="68">
        <v>43403</v>
      </c>
      <c r="C16" s="108">
        <v>100</v>
      </c>
      <c r="D16" s="182">
        <f>+'E01.002 EFECT RTA'!D42</f>
        <v>0.99929999999999997</v>
      </c>
      <c r="E16" s="77">
        <f>+'E01.002 EFECT RTA'!D42</f>
        <v>0.99929999999999997</v>
      </c>
    </row>
    <row r="17" spans="2:5" x14ac:dyDescent="0.2">
      <c r="B17" s="68">
        <v>43464</v>
      </c>
      <c r="C17" s="108">
        <v>100</v>
      </c>
      <c r="D17" s="182">
        <f>+'E01.002 EFECT RTA'!D43</f>
        <v>0.99970000000000003</v>
      </c>
      <c r="E17" s="77">
        <f>+'E01.002 EFECT RTA'!D43</f>
        <v>0.99970000000000003</v>
      </c>
    </row>
  </sheetData>
  <pageMargins left="0.70866141732283472" right="0.70866141732283472" top="0.74803149606299213" bottom="0.74803149606299213" header="0.31496062992125984" footer="0.31496062992125984"/>
  <pageSetup paperSize="119" scale="95"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22" zoomScaleSheetLayoutView="100" workbookViewId="0">
      <selection activeCell="E45" sqref="E45"/>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280"/>
      <c r="B1" s="281"/>
      <c r="C1" s="281"/>
      <c r="D1" s="281"/>
      <c r="E1" s="281"/>
      <c r="F1" s="281"/>
      <c r="G1" s="281"/>
      <c r="H1" s="281"/>
      <c r="I1" s="281"/>
      <c r="J1" s="281"/>
      <c r="K1" s="15"/>
      <c r="L1" s="15"/>
      <c r="M1" s="2"/>
    </row>
    <row r="2" spans="1:18" ht="12.75" customHeight="1" x14ac:dyDescent="0.2">
      <c r="A2" s="233"/>
      <c r="B2" s="235" t="s">
        <v>72</v>
      </c>
      <c r="C2" s="235"/>
      <c r="D2" s="235"/>
      <c r="E2" s="237" t="s">
        <v>53</v>
      </c>
      <c r="F2" s="238"/>
      <c r="G2" s="238"/>
      <c r="H2" s="239"/>
      <c r="I2" s="23" t="s">
        <v>35</v>
      </c>
      <c r="J2" s="27" t="s">
        <v>54</v>
      </c>
      <c r="K2" s="3"/>
      <c r="L2" s="3"/>
      <c r="M2" s="3"/>
    </row>
    <row r="3" spans="1:18" ht="12.75" customHeight="1" x14ac:dyDescent="0.2">
      <c r="A3" s="234"/>
      <c r="B3" s="236"/>
      <c r="C3" s="236"/>
      <c r="D3" s="236"/>
      <c r="E3" s="240"/>
      <c r="F3" s="241"/>
      <c r="G3" s="241"/>
      <c r="H3" s="242"/>
      <c r="I3" s="24" t="s">
        <v>36</v>
      </c>
      <c r="J3" s="28" t="s">
        <v>50</v>
      </c>
      <c r="K3" s="3"/>
      <c r="L3" s="3"/>
      <c r="M3" s="3"/>
    </row>
    <row r="4" spans="1:18" ht="12.75" customHeight="1" x14ac:dyDescent="0.2">
      <c r="A4" s="234"/>
      <c r="B4" s="236"/>
      <c r="C4" s="236"/>
      <c r="D4" s="236"/>
      <c r="E4" s="240"/>
      <c r="F4" s="241"/>
      <c r="G4" s="241"/>
      <c r="H4" s="242"/>
      <c r="I4" s="24" t="s">
        <v>37</v>
      </c>
      <c r="J4" s="52" t="s">
        <v>76</v>
      </c>
      <c r="K4" s="3"/>
      <c r="L4" s="3"/>
      <c r="M4" s="3"/>
    </row>
    <row r="5" spans="1:18" ht="15" customHeight="1" x14ac:dyDescent="0.2">
      <c r="A5" s="234"/>
      <c r="B5" s="236"/>
      <c r="C5" s="236"/>
      <c r="D5" s="236"/>
      <c r="E5" s="240"/>
      <c r="F5" s="241"/>
      <c r="G5" s="241"/>
      <c r="H5" s="242"/>
      <c r="I5" s="25" t="s">
        <v>38</v>
      </c>
      <c r="J5" s="53">
        <v>42440</v>
      </c>
      <c r="K5" s="3"/>
      <c r="L5" s="3"/>
      <c r="M5" s="3"/>
    </row>
    <row r="6" spans="1:18" x14ac:dyDescent="0.2">
      <c r="A6" s="268" t="s">
        <v>13</v>
      </c>
      <c r="B6" s="269"/>
      <c r="C6" s="269"/>
      <c r="D6" s="269"/>
      <c r="E6" s="269"/>
      <c r="F6" s="269"/>
      <c r="G6" s="269"/>
      <c r="H6" s="269"/>
      <c r="I6" s="269"/>
      <c r="J6" s="203"/>
    </row>
    <row r="7" spans="1:18" ht="25.5" x14ac:dyDescent="0.2">
      <c r="A7" s="204" t="s">
        <v>0</v>
      </c>
      <c r="B7" s="206" t="s">
        <v>54</v>
      </c>
      <c r="C7" s="207"/>
      <c r="D7" s="208"/>
      <c r="E7" s="212" t="s">
        <v>1</v>
      </c>
      <c r="F7" s="214" t="s">
        <v>55</v>
      </c>
      <c r="G7" s="215"/>
      <c r="H7" s="216"/>
      <c r="I7" s="11" t="s">
        <v>2</v>
      </c>
      <c r="J7" s="12" t="s">
        <v>17</v>
      </c>
    </row>
    <row r="8" spans="1:18" ht="25.5" x14ac:dyDescent="0.2">
      <c r="A8" s="205"/>
      <c r="B8" s="209"/>
      <c r="C8" s="210"/>
      <c r="D8" s="211"/>
      <c r="E8" s="213"/>
      <c r="F8" s="217"/>
      <c r="G8" s="218"/>
      <c r="H8" s="219"/>
      <c r="I8" s="13" t="s">
        <v>20</v>
      </c>
      <c r="J8" s="14" t="s">
        <v>18</v>
      </c>
    </row>
    <row r="9" spans="1:18" x14ac:dyDescent="0.2">
      <c r="A9" s="220"/>
      <c r="B9" s="221"/>
      <c r="C9" s="221"/>
      <c r="D9" s="221"/>
      <c r="E9" s="221"/>
      <c r="F9" s="221"/>
      <c r="G9" s="221"/>
      <c r="H9" s="221"/>
      <c r="I9" s="221"/>
      <c r="J9" s="222"/>
    </row>
    <row r="10" spans="1:18" ht="66.75" customHeight="1" x14ac:dyDescent="0.2">
      <c r="A10" s="5" t="s">
        <v>3</v>
      </c>
      <c r="B10" s="276" t="s">
        <v>56</v>
      </c>
      <c r="C10" s="277"/>
      <c r="D10" s="277"/>
      <c r="E10" s="277"/>
      <c r="F10" s="278"/>
      <c r="G10" s="51" t="s">
        <v>4</v>
      </c>
      <c r="H10" s="276" t="s">
        <v>57</v>
      </c>
      <c r="I10" s="277"/>
      <c r="J10" s="279"/>
    </row>
    <row r="11" spans="1:18" ht="78.75" customHeight="1" x14ac:dyDescent="0.2">
      <c r="A11" s="5" t="s">
        <v>5</v>
      </c>
      <c r="B11" s="276" t="s">
        <v>44</v>
      </c>
      <c r="C11" s="277"/>
      <c r="D11" s="277"/>
      <c r="E11" s="277"/>
      <c r="F11" s="278"/>
      <c r="G11" s="51" t="s">
        <v>6</v>
      </c>
      <c r="H11" s="276" t="s">
        <v>58</v>
      </c>
      <c r="I11" s="277"/>
      <c r="J11" s="279"/>
    </row>
    <row r="12" spans="1:18" ht="92.25" customHeight="1" x14ac:dyDescent="0.2">
      <c r="A12" s="5" t="s">
        <v>7</v>
      </c>
      <c r="B12" s="276" t="s">
        <v>59</v>
      </c>
      <c r="C12" s="277"/>
      <c r="D12" s="277"/>
      <c r="E12" s="277"/>
      <c r="F12" s="278"/>
      <c r="G12" s="51" t="s">
        <v>8</v>
      </c>
      <c r="H12" s="276" t="s">
        <v>60</v>
      </c>
      <c r="I12" s="277"/>
      <c r="J12" s="279"/>
    </row>
    <row r="13" spans="1:18" ht="38.25" x14ac:dyDescent="0.2">
      <c r="A13" s="5" t="s">
        <v>9</v>
      </c>
      <c r="B13" s="276" t="s">
        <v>61</v>
      </c>
      <c r="C13" s="277"/>
      <c r="D13" s="277"/>
      <c r="E13" s="277"/>
      <c r="F13" s="278"/>
      <c r="G13" s="51" t="s">
        <v>10</v>
      </c>
      <c r="H13" s="276" t="s">
        <v>62</v>
      </c>
      <c r="I13" s="277"/>
      <c r="J13" s="279"/>
    </row>
    <row r="14" spans="1:18" ht="38.25" customHeight="1" x14ac:dyDescent="0.2">
      <c r="A14" s="5" t="s">
        <v>11</v>
      </c>
      <c r="B14" s="228" t="s">
        <v>33</v>
      </c>
      <c r="C14" s="282"/>
      <c r="D14" s="282"/>
      <c r="E14" s="282"/>
      <c r="F14" s="283"/>
      <c r="G14" s="51" t="s">
        <v>12</v>
      </c>
      <c r="H14" s="248" t="s">
        <v>73</v>
      </c>
      <c r="I14" s="248"/>
      <c r="J14" s="284"/>
      <c r="N14" s="10"/>
      <c r="P14" s="3"/>
      <c r="Q14" s="3"/>
      <c r="R14" s="3"/>
    </row>
    <row r="15" spans="1:18" ht="26.25" thickBot="1" x14ac:dyDescent="0.25">
      <c r="A15" s="31" t="s">
        <v>29</v>
      </c>
      <c r="B15" s="285">
        <v>1</v>
      </c>
      <c r="C15" s="286"/>
      <c r="D15" s="287"/>
      <c r="E15" s="32" t="s">
        <v>14</v>
      </c>
      <c r="F15" s="55">
        <v>1</v>
      </c>
      <c r="G15" s="32" t="s">
        <v>19</v>
      </c>
      <c r="H15" s="288"/>
      <c r="I15" s="289"/>
      <c r="J15" s="290"/>
      <c r="P15" s="4"/>
      <c r="Q15" s="4"/>
      <c r="R15" s="4"/>
    </row>
    <row r="16" spans="1:18" ht="13.5" thickBot="1" x14ac:dyDescent="0.25">
      <c r="A16" s="249"/>
      <c r="B16" s="250"/>
      <c r="C16" s="250"/>
      <c r="D16" s="250"/>
      <c r="E16" s="250"/>
      <c r="F16" s="250"/>
      <c r="G16" s="250"/>
      <c r="H16" s="250"/>
      <c r="I16" s="250"/>
      <c r="J16" s="251"/>
    </row>
    <row r="17" spans="1:13" ht="13.5" thickBot="1" x14ac:dyDescent="0.25">
      <c r="A17" s="293"/>
      <c r="B17" s="294"/>
      <c r="C17" s="294"/>
      <c r="D17" s="294"/>
      <c r="E17" s="294"/>
      <c r="F17" s="294"/>
      <c r="G17" s="294"/>
      <c r="H17" s="294"/>
      <c r="I17" s="294"/>
      <c r="J17" s="295"/>
      <c r="K17" s="3"/>
      <c r="L17" s="3"/>
    </row>
    <row r="18" spans="1:13" ht="12.75" customHeight="1" x14ac:dyDescent="0.2">
      <c r="A18" s="233"/>
      <c r="B18" s="235" t="s">
        <v>72</v>
      </c>
      <c r="C18" s="235"/>
      <c r="D18" s="235"/>
      <c r="E18" s="237" t="s">
        <v>53</v>
      </c>
      <c r="F18" s="238"/>
      <c r="G18" s="238"/>
      <c r="H18" s="239"/>
      <c r="I18" s="23" t="s">
        <v>35</v>
      </c>
      <c r="J18" s="27" t="s">
        <v>54</v>
      </c>
      <c r="K18" s="3"/>
      <c r="L18" s="3"/>
      <c r="M18" s="3"/>
    </row>
    <row r="19" spans="1:13" ht="12.75" customHeight="1" x14ac:dyDescent="0.2">
      <c r="A19" s="234"/>
      <c r="B19" s="236"/>
      <c r="C19" s="236"/>
      <c r="D19" s="236"/>
      <c r="E19" s="240"/>
      <c r="F19" s="241"/>
      <c r="G19" s="241"/>
      <c r="H19" s="242"/>
      <c r="I19" s="24" t="s">
        <v>36</v>
      </c>
      <c r="J19" s="28" t="s">
        <v>51</v>
      </c>
      <c r="K19" s="3"/>
      <c r="L19" s="3"/>
      <c r="M19" s="3"/>
    </row>
    <row r="20" spans="1:13" ht="12.75" customHeight="1" x14ac:dyDescent="0.2">
      <c r="A20" s="234"/>
      <c r="B20" s="236"/>
      <c r="C20" s="236"/>
      <c r="D20" s="236"/>
      <c r="E20" s="240"/>
      <c r="F20" s="241"/>
      <c r="G20" s="241"/>
      <c r="H20" s="242"/>
      <c r="I20" s="24" t="s">
        <v>37</v>
      </c>
      <c r="J20" s="52" t="s">
        <v>67</v>
      </c>
      <c r="K20" s="3"/>
      <c r="L20" s="3"/>
      <c r="M20" s="3"/>
    </row>
    <row r="21" spans="1:13" ht="25.5" customHeight="1" x14ac:dyDescent="0.2">
      <c r="A21" s="234"/>
      <c r="B21" s="236"/>
      <c r="C21" s="236"/>
      <c r="D21" s="236"/>
      <c r="E21" s="240"/>
      <c r="F21" s="241"/>
      <c r="G21" s="241"/>
      <c r="H21" s="242"/>
      <c r="I21" s="25" t="s">
        <v>38</v>
      </c>
      <c r="J21" s="53">
        <v>41229</v>
      </c>
      <c r="K21" s="3"/>
      <c r="L21" s="3"/>
      <c r="M21" s="3"/>
    </row>
    <row r="22" spans="1:13" ht="13.5" thickBot="1" x14ac:dyDescent="0.25">
      <c r="A22" s="296" t="s">
        <v>39</v>
      </c>
      <c r="B22" s="297"/>
      <c r="C22" s="297"/>
      <c r="D22" s="297"/>
      <c r="E22" s="297"/>
      <c r="F22" s="297"/>
      <c r="G22" s="297"/>
      <c r="H22" s="297"/>
      <c r="I22" s="297"/>
      <c r="J22" s="298"/>
    </row>
    <row r="23" spans="1:13" ht="25.5" x14ac:dyDescent="0.2">
      <c r="A23" s="40" t="s">
        <v>15</v>
      </c>
      <c r="B23" s="109" t="s">
        <v>14</v>
      </c>
      <c r="C23" s="109" t="s">
        <v>21</v>
      </c>
      <c r="D23" s="101" t="s">
        <v>23</v>
      </c>
      <c r="E23" s="101" t="s">
        <v>24</v>
      </c>
      <c r="F23" s="223" t="s">
        <v>25</v>
      </c>
      <c r="G23" s="224"/>
      <c r="H23" s="101" t="s">
        <v>26</v>
      </c>
      <c r="I23" s="101" t="s">
        <v>16</v>
      </c>
      <c r="J23" s="110" t="s">
        <v>27</v>
      </c>
    </row>
    <row r="24" spans="1:13" s="8" customFormat="1" ht="116.25" customHeight="1" thickBot="1" x14ac:dyDescent="0.25">
      <c r="A24" s="97">
        <v>43266</v>
      </c>
      <c r="B24" s="44">
        <f>+F15</f>
        <v>1</v>
      </c>
      <c r="C24" s="44"/>
      <c r="D24" s="45"/>
      <c r="E24" s="100" t="s">
        <v>149</v>
      </c>
      <c r="F24" s="291"/>
      <c r="G24" s="292"/>
      <c r="H24" s="42" t="s">
        <v>74</v>
      </c>
      <c r="I24" s="43">
        <v>43464</v>
      </c>
      <c r="J24" s="111"/>
    </row>
    <row r="29" spans="1:13" x14ac:dyDescent="0.2">
      <c r="I29" s="26"/>
    </row>
    <row r="53" spans="2:2" x14ac:dyDescent="0.2">
      <c r="B53" s="26"/>
    </row>
    <row r="54" spans="2:2" x14ac:dyDescent="0.2">
      <c r="B54" s="26"/>
    </row>
    <row r="55" spans="2:2" x14ac:dyDescent="0.2">
      <c r="B55" s="26"/>
    </row>
  </sheetData>
  <mergeCells count="30">
    <mergeCell ref="F23:G23"/>
    <mergeCell ref="F24:G24"/>
    <mergeCell ref="A16:J16"/>
    <mergeCell ref="A17:J17"/>
    <mergeCell ref="A18:A21"/>
    <mergeCell ref="B18:D21"/>
    <mergeCell ref="E18:H21"/>
    <mergeCell ref="A22:J22"/>
    <mergeCell ref="B13:F13"/>
    <mergeCell ref="H13:J13"/>
    <mergeCell ref="B14:F14"/>
    <mergeCell ref="H14:J14"/>
    <mergeCell ref="B15:D15"/>
    <mergeCell ref="H15:J15"/>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s>
  <dataValidations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tabSelected="1" topLeftCell="B1" workbookViewId="0">
      <selection activeCell="J23" sqref="J23"/>
    </sheetView>
  </sheetViews>
  <sheetFormatPr baseColWidth="10" defaultRowHeight="12.75" x14ac:dyDescent="0.2"/>
  <cols>
    <col min="3" max="3" width="11.85546875" customWidth="1"/>
    <col min="17" max="17" width="6.5703125" customWidth="1"/>
    <col min="18" max="18" width="11.42578125" style="139"/>
    <col min="19" max="19" width="15.85546875" style="154" customWidth="1"/>
    <col min="20" max="20" width="54.5703125" style="175" customWidth="1"/>
    <col min="21" max="21" width="5.28515625" customWidth="1"/>
  </cols>
  <sheetData>
    <row r="2" spans="2:30" ht="13.5" thickBot="1" x14ac:dyDescent="0.25"/>
    <row r="3" spans="2:30" ht="26.25" customHeight="1" thickBot="1" x14ac:dyDescent="0.25">
      <c r="B3" s="301" t="s">
        <v>125</v>
      </c>
      <c r="C3" s="302"/>
      <c r="D3" s="302"/>
      <c r="E3" s="303"/>
      <c r="O3" s="119"/>
      <c r="P3" s="322" t="s">
        <v>125</v>
      </c>
      <c r="Q3" s="323"/>
      <c r="R3" s="323"/>
      <c r="S3" s="323"/>
      <c r="T3" s="323"/>
      <c r="U3" s="324"/>
      <c r="V3" s="119"/>
      <c r="W3" s="119"/>
      <c r="X3" s="119"/>
      <c r="Y3" s="119"/>
      <c r="Z3" s="119"/>
      <c r="AA3" s="119"/>
      <c r="AB3" s="119"/>
      <c r="AC3" s="119"/>
      <c r="AD3" s="119"/>
    </row>
    <row r="4" spans="2:30" ht="25.5" x14ac:dyDescent="0.2">
      <c r="B4" s="304" t="s">
        <v>108</v>
      </c>
      <c r="C4" s="305"/>
      <c r="D4" s="305" t="s">
        <v>126</v>
      </c>
      <c r="E4" s="306"/>
      <c r="O4" s="119"/>
      <c r="P4" s="325" t="s">
        <v>108</v>
      </c>
      <c r="Q4" s="326"/>
      <c r="R4" s="142" t="s">
        <v>126</v>
      </c>
      <c r="S4" s="155" t="s">
        <v>141</v>
      </c>
      <c r="T4" s="327" t="s">
        <v>142</v>
      </c>
      <c r="U4" s="328"/>
      <c r="V4" s="119"/>
      <c r="W4" s="119"/>
      <c r="X4" s="119"/>
      <c r="Y4" s="119"/>
      <c r="Z4" s="119"/>
      <c r="AA4" s="119"/>
      <c r="AB4" s="119"/>
      <c r="AC4" s="119"/>
      <c r="AD4" s="119"/>
    </row>
    <row r="5" spans="2:30" ht="62.25" customHeight="1" x14ac:dyDescent="0.2">
      <c r="B5" s="307" t="s">
        <v>127</v>
      </c>
      <c r="C5" s="308"/>
      <c r="D5" s="309">
        <v>3</v>
      </c>
      <c r="E5" s="310"/>
      <c r="O5" s="119"/>
      <c r="P5" s="320" t="s">
        <v>127</v>
      </c>
      <c r="Q5" s="321"/>
      <c r="R5" s="143">
        <v>3</v>
      </c>
      <c r="S5" s="174">
        <v>0.99970000000000003</v>
      </c>
      <c r="T5" s="147" t="s">
        <v>146</v>
      </c>
      <c r="U5" s="148"/>
      <c r="V5" s="119"/>
      <c r="W5" s="119"/>
      <c r="X5" s="119"/>
      <c r="Y5" s="119"/>
      <c r="Z5" s="119"/>
      <c r="AA5" s="119"/>
      <c r="AB5" s="119"/>
      <c r="AC5" s="119"/>
      <c r="AD5" s="119"/>
    </row>
    <row r="6" spans="2:30" ht="25.5" x14ac:dyDescent="0.2">
      <c r="B6" s="307" t="s">
        <v>128</v>
      </c>
      <c r="C6" s="308"/>
      <c r="D6" s="309">
        <v>2</v>
      </c>
      <c r="E6" s="310"/>
      <c r="O6" s="119"/>
      <c r="P6" s="320" t="s">
        <v>128</v>
      </c>
      <c r="Q6" s="321"/>
      <c r="R6" s="143">
        <v>2</v>
      </c>
      <c r="S6" s="174">
        <v>0.99929999999999997</v>
      </c>
      <c r="T6" s="147" t="s">
        <v>144</v>
      </c>
      <c r="U6" s="148"/>
      <c r="V6" s="119"/>
      <c r="W6" s="119"/>
      <c r="X6" s="119"/>
      <c r="Y6" s="119"/>
      <c r="Z6" s="119"/>
      <c r="AA6" s="119"/>
      <c r="AB6" s="119"/>
      <c r="AC6" s="119"/>
      <c r="AD6" s="119"/>
    </row>
    <row r="7" spans="2:30" ht="25.5" x14ac:dyDescent="0.2">
      <c r="B7" s="307" t="s">
        <v>129</v>
      </c>
      <c r="C7" s="308"/>
      <c r="D7" s="309">
        <v>2</v>
      </c>
      <c r="E7" s="310"/>
      <c r="O7" s="119"/>
      <c r="P7" s="320" t="s">
        <v>129</v>
      </c>
      <c r="Q7" s="321"/>
      <c r="R7" s="143">
        <v>2</v>
      </c>
      <c r="S7" s="174">
        <v>0.99970000000000003</v>
      </c>
      <c r="T7" s="147" t="s">
        <v>145</v>
      </c>
      <c r="U7" s="148"/>
      <c r="V7" s="119"/>
      <c r="W7" s="119"/>
      <c r="X7" s="119"/>
      <c r="Y7" s="119"/>
      <c r="Z7" s="119"/>
      <c r="AA7" s="119"/>
      <c r="AB7" s="119"/>
      <c r="AC7" s="119"/>
      <c r="AD7" s="119"/>
    </row>
    <row r="8" spans="2:30" ht="38.25" x14ac:dyDescent="0.2">
      <c r="B8" s="307" t="s">
        <v>130</v>
      </c>
      <c r="C8" s="308"/>
      <c r="D8" s="309">
        <v>6</v>
      </c>
      <c r="E8" s="310"/>
      <c r="O8" s="119"/>
      <c r="P8" s="320" t="s">
        <v>130</v>
      </c>
      <c r="Q8" s="321"/>
      <c r="R8" s="143">
        <v>6</v>
      </c>
      <c r="S8" s="174">
        <v>0.99939999999999996</v>
      </c>
      <c r="T8" s="147" t="s">
        <v>143</v>
      </c>
      <c r="U8" s="148"/>
      <c r="V8" s="119"/>
      <c r="W8" s="119"/>
      <c r="X8" s="119"/>
      <c r="Y8" s="119"/>
      <c r="Z8" s="119"/>
      <c r="AA8" s="119"/>
      <c r="AB8" s="119"/>
      <c r="AC8" s="119"/>
      <c r="AD8" s="119"/>
    </row>
    <row r="9" spans="2:30" ht="37.5" customHeight="1" x14ac:dyDescent="0.2">
      <c r="B9" s="307" t="s">
        <v>131</v>
      </c>
      <c r="C9" s="308"/>
      <c r="D9" s="309">
        <v>3</v>
      </c>
      <c r="E9" s="310"/>
      <c r="O9" s="119"/>
      <c r="P9" s="320" t="s">
        <v>131</v>
      </c>
      <c r="Q9" s="321"/>
      <c r="R9" s="144">
        <v>3</v>
      </c>
      <c r="S9" s="174">
        <v>0.99929999999999997</v>
      </c>
      <c r="T9" s="319" t="s">
        <v>151</v>
      </c>
      <c r="U9" s="312"/>
      <c r="V9" s="119"/>
      <c r="W9" s="119"/>
      <c r="X9" s="119"/>
      <c r="Y9" s="119"/>
      <c r="Z9" s="119"/>
      <c r="AA9" s="119"/>
      <c r="AB9" s="119"/>
      <c r="AC9" s="119"/>
      <c r="AD9" s="119"/>
    </row>
    <row r="10" spans="2:30" x14ac:dyDescent="0.2">
      <c r="B10" s="329" t="s">
        <v>132</v>
      </c>
      <c r="C10" s="330"/>
      <c r="D10" s="309">
        <v>1</v>
      </c>
      <c r="E10" s="310"/>
      <c r="O10" s="119"/>
      <c r="P10" s="317" t="s">
        <v>132</v>
      </c>
      <c r="Q10" s="318"/>
      <c r="R10" s="145">
        <v>1</v>
      </c>
      <c r="S10" s="174">
        <v>1</v>
      </c>
      <c r="T10" s="319" t="s">
        <v>152</v>
      </c>
      <c r="U10" s="312"/>
      <c r="V10" s="119"/>
      <c r="W10" s="119"/>
      <c r="X10" s="119"/>
      <c r="Y10" s="119"/>
      <c r="Z10" s="119"/>
      <c r="AA10" s="119"/>
      <c r="AB10" s="119"/>
      <c r="AC10" s="119"/>
      <c r="AD10" s="119"/>
    </row>
    <row r="11" spans="2:30" ht="36" customHeight="1" x14ac:dyDescent="0.2">
      <c r="B11" s="329" t="s">
        <v>109</v>
      </c>
      <c r="C11" s="330"/>
      <c r="D11" s="309">
        <v>2</v>
      </c>
      <c r="E11" s="310"/>
      <c r="O11" s="119"/>
      <c r="P11" s="317" t="s">
        <v>109</v>
      </c>
      <c r="Q11" s="318"/>
      <c r="R11" s="145">
        <v>2</v>
      </c>
      <c r="S11" s="174">
        <v>0.99970000000000003</v>
      </c>
      <c r="T11" s="319" t="s">
        <v>153</v>
      </c>
      <c r="U11" s="312"/>
      <c r="V11" s="119"/>
      <c r="W11" s="119"/>
      <c r="X11" s="119"/>
      <c r="Y11" s="119"/>
      <c r="Z11" s="119"/>
      <c r="AA11" s="119"/>
      <c r="AB11" s="119"/>
      <c r="AC11" s="119"/>
      <c r="AD11" s="119"/>
    </row>
    <row r="12" spans="2:30" ht="27" customHeight="1" x14ac:dyDescent="0.2">
      <c r="B12" s="329" t="s">
        <v>110</v>
      </c>
      <c r="C12" s="330"/>
      <c r="D12" s="309">
        <v>2</v>
      </c>
      <c r="E12" s="310"/>
      <c r="O12" s="119"/>
      <c r="P12" s="317" t="s">
        <v>110</v>
      </c>
      <c r="Q12" s="318"/>
      <c r="R12" s="145">
        <v>2</v>
      </c>
      <c r="S12" s="174">
        <v>0.99970000000000003</v>
      </c>
      <c r="T12" s="319" t="s">
        <v>153</v>
      </c>
      <c r="U12" s="312"/>
      <c r="V12" s="119"/>
      <c r="W12" s="119"/>
      <c r="X12" s="119"/>
      <c r="Y12" s="119"/>
      <c r="Z12" s="119"/>
      <c r="AA12" s="119"/>
      <c r="AB12" s="119"/>
      <c r="AC12" s="119"/>
      <c r="AD12" s="119"/>
    </row>
    <row r="13" spans="2:30" ht="12.75" customHeight="1" x14ac:dyDescent="0.2">
      <c r="B13" s="329" t="s">
        <v>111</v>
      </c>
      <c r="C13" s="330"/>
      <c r="D13" s="309">
        <v>2</v>
      </c>
      <c r="E13" s="310"/>
      <c r="O13" s="119"/>
      <c r="P13" s="317" t="s">
        <v>111</v>
      </c>
      <c r="Q13" s="318"/>
      <c r="R13" s="145">
        <v>2</v>
      </c>
      <c r="S13" s="174">
        <v>0.99970000000000003</v>
      </c>
      <c r="T13" s="311" t="s">
        <v>162</v>
      </c>
      <c r="U13" s="312"/>
      <c r="V13" s="119"/>
      <c r="W13" s="119"/>
      <c r="X13" s="119"/>
      <c r="Y13" s="119"/>
      <c r="Z13" s="119"/>
      <c r="AA13" s="119"/>
      <c r="AB13" s="119"/>
      <c r="AC13" s="119"/>
      <c r="AD13" s="119"/>
    </row>
    <row r="14" spans="2:30" ht="12.75" customHeight="1" x14ac:dyDescent="0.2">
      <c r="B14" s="307" t="s">
        <v>133</v>
      </c>
      <c r="C14" s="308"/>
      <c r="D14" s="309">
        <v>2</v>
      </c>
      <c r="E14" s="310"/>
      <c r="O14" s="119"/>
      <c r="P14" s="320" t="s">
        <v>133</v>
      </c>
      <c r="Q14" s="321"/>
      <c r="R14" s="144">
        <v>1</v>
      </c>
      <c r="S14" s="174">
        <v>0.99929999999999997</v>
      </c>
      <c r="T14" s="311" t="s">
        <v>163</v>
      </c>
      <c r="U14" s="312"/>
      <c r="V14" s="119"/>
      <c r="W14" s="119"/>
      <c r="X14" s="119"/>
      <c r="Y14" s="119"/>
      <c r="Z14" s="119"/>
      <c r="AA14" s="119"/>
      <c r="AB14" s="119"/>
      <c r="AC14" s="119"/>
      <c r="AD14" s="119"/>
    </row>
    <row r="15" spans="2:30" x14ac:dyDescent="0.2">
      <c r="B15" s="329" t="s">
        <v>134</v>
      </c>
      <c r="C15" s="330"/>
      <c r="D15" s="309">
        <v>2</v>
      </c>
      <c r="E15" s="310"/>
      <c r="O15" s="119"/>
      <c r="P15" s="317" t="s">
        <v>134</v>
      </c>
      <c r="Q15" s="318"/>
      <c r="R15" s="145">
        <v>2</v>
      </c>
      <c r="S15" s="174">
        <v>0.99970000000000003</v>
      </c>
      <c r="T15" s="311" t="s">
        <v>164</v>
      </c>
      <c r="U15" s="312"/>
      <c r="V15" s="119"/>
      <c r="W15" s="119"/>
      <c r="X15" s="119"/>
      <c r="Y15" s="119"/>
      <c r="Z15" s="119"/>
      <c r="AA15" s="119"/>
      <c r="AB15" s="119"/>
      <c r="AC15" s="119"/>
      <c r="AD15" s="119"/>
    </row>
    <row r="16" spans="2:30" ht="13.5" thickBot="1" x14ac:dyDescent="0.25">
      <c r="B16" s="331" t="s">
        <v>135</v>
      </c>
      <c r="C16" s="332"/>
      <c r="D16" s="333">
        <v>1</v>
      </c>
      <c r="E16" s="334"/>
      <c r="O16" s="119"/>
      <c r="P16" s="313" t="s">
        <v>135</v>
      </c>
      <c r="Q16" s="314"/>
      <c r="R16" s="146">
        <v>1</v>
      </c>
      <c r="S16" s="174">
        <v>1</v>
      </c>
      <c r="T16" s="315"/>
      <c r="U16" s="316"/>
      <c r="V16" s="119"/>
      <c r="W16" s="119"/>
      <c r="X16" s="119"/>
      <c r="Y16" s="119"/>
      <c r="Z16" s="119"/>
      <c r="AA16" s="119"/>
      <c r="AB16" s="119"/>
      <c r="AC16" s="119"/>
      <c r="AD16" s="119"/>
    </row>
    <row r="19" spans="18:23" x14ac:dyDescent="0.2">
      <c r="R19" s="172"/>
      <c r="S19" s="172"/>
      <c r="T19" s="176"/>
      <c r="U19" s="173"/>
      <c r="V19" s="173"/>
      <c r="W19" s="173"/>
    </row>
    <row r="20" spans="18:23" x14ac:dyDescent="0.2">
      <c r="R20" s="172"/>
      <c r="S20" s="299"/>
      <c r="T20" s="300"/>
      <c r="U20" s="173"/>
      <c r="V20" s="173"/>
      <c r="W20" s="173"/>
    </row>
    <row r="21" spans="18:23" x14ac:dyDescent="0.2">
      <c r="R21" s="172"/>
      <c r="S21" s="299"/>
      <c r="T21" s="300"/>
      <c r="U21" s="173"/>
      <c r="V21" s="173"/>
      <c r="W21" s="173"/>
    </row>
    <row r="22" spans="18:23" x14ac:dyDescent="0.2">
      <c r="R22" s="172"/>
      <c r="S22" s="299"/>
      <c r="T22" s="300"/>
      <c r="U22" s="173"/>
      <c r="V22" s="173"/>
      <c r="W22" s="173"/>
    </row>
    <row r="23" spans="18:23" x14ac:dyDescent="0.2">
      <c r="R23" s="172"/>
      <c r="S23" s="299"/>
      <c r="T23" s="300"/>
      <c r="U23" s="173"/>
      <c r="V23" s="173"/>
      <c r="W23" s="173"/>
    </row>
    <row r="24" spans="18:23" x14ac:dyDescent="0.2">
      <c r="R24" s="172"/>
      <c r="S24" s="299"/>
      <c r="T24" s="300"/>
      <c r="U24" s="173"/>
      <c r="V24" s="173"/>
      <c r="W24" s="173"/>
    </row>
    <row r="25" spans="18:23" x14ac:dyDescent="0.2">
      <c r="R25" s="172"/>
      <c r="S25" s="299"/>
      <c r="T25" s="300"/>
      <c r="U25" s="173"/>
      <c r="V25" s="173"/>
      <c r="W25" s="173"/>
    </row>
    <row r="26" spans="18:23" x14ac:dyDescent="0.2">
      <c r="R26" s="172"/>
      <c r="S26" s="299"/>
      <c r="T26" s="300"/>
      <c r="U26" s="173"/>
      <c r="V26" s="173"/>
      <c r="W26" s="173"/>
    </row>
    <row r="27" spans="18:23" x14ac:dyDescent="0.2">
      <c r="R27" s="172"/>
      <c r="S27" s="172"/>
      <c r="T27" s="176"/>
      <c r="U27" s="173"/>
      <c r="V27" s="173"/>
      <c r="W27" s="173"/>
    </row>
    <row r="28" spans="18:23" x14ac:dyDescent="0.2">
      <c r="R28" s="172"/>
      <c r="S28" s="172"/>
      <c r="T28" s="176"/>
      <c r="U28" s="173"/>
      <c r="V28" s="173"/>
      <c r="W28" s="173"/>
    </row>
  </sheetData>
  <mergeCells count="57">
    <mergeCell ref="B15:C15"/>
    <mergeCell ref="D15:E15"/>
    <mergeCell ref="B16:C16"/>
    <mergeCell ref="D16:E16"/>
    <mergeCell ref="B11:C11"/>
    <mergeCell ref="D11:E11"/>
    <mergeCell ref="B12:C12"/>
    <mergeCell ref="D12:E12"/>
    <mergeCell ref="B13:C13"/>
    <mergeCell ref="D13:E13"/>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P3:U3"/>
    <mergeCell ref="P4:Q4"/>
    <mergeCell ref="T4:U4"/>
    <mergeCell ref="P5:Q5"/>
    <mergeCell ref="P6:Q6"/>
    <mergeCell ref="T9:U9"/>
    <mergeCell ref="P10:Q10"/>
    <mergeCell ref="T10:U10"/>
    <mergeCell ref="P11:Q11"/>
    <mergeCell ref="T11:U11"/>
    <mergeCell ref="T15:U15"/>
    <mergeCell ref="P16:Q16"/>
    <mergeCell ref="T16:U16"/>
    <mergeCell ref="P12:Q12"/>
    <mergeCell ref="T12:U12"/>
    <mergeCell ref="P13:Q13"/>
    <mergeCell ref="T13:U13"/>
    <mergeCell ref="P14:Q14"/>
    <mergeCell ref="T14:U14"/>
    <mergeCell ref="B3:E3"/>
    <mergeCell ref="B4:C4"/>
    <mergeCell ref="D4:E4"/>
    <mergeCell ref="B5:C5"/>
    <mergeCell ref="D5:E5"/>
    <mergeCell ref="S25:T25"/>
    <mergeCell ref="S26:T26"/>
    <mergeCell ref="S20:T20"/>
    <mergeCell ref="S21:T21"/>
    <mergeCell ref="S22:T22"/>
    <mergeCell ref="S23:T23"/>
    <mergeCell ref="S24:T24"/>
  </mergeCells>
  <pageMargins left="0.7" right="0.7" top="0.75" bottom="0.75" header="0.3" footer="0.3"/>
  <pageSetup paperSize="9"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E02.001 SATISFACCION CLIENTE</vt:lpstr>
      <vt:lpstr>Ranking</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2019-02-10T15:14:51Z</cp:lastPrinted>
  <dcterms:created xsi:type="dcterms:W3CDTF">2005-02-23T21:45:27Z</dcterms:created>
  <dcterms:modified xsi:type="dcterms:W3CDTF">2019-02-11T15:30:01Z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