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16608" windowHeight="8916"/>
  </bookViews>
  <sheets>
    <sheet name="POAI 2017" sheetId="7" r:id="rId1"/>
    <sheet name="Hoja3" sheetId="3" r:id="rId2"/>
  </sheets>
  <definedNames>
    <definedName name="_xlnm._FilterDatabase" localSheetId="0" hidden="1">'POAI 2017'!$B$5:$O$283</definedName>
  </definedNames>
  <calcPr calcId="125725"/>
</workbook>
</file>

<file path=xl/calcChain.xml><?xml version="1.0" encoding="utf-8"?>
<calcChain xmlns="http://schemas.openxmlformats.org/spreadsheetml/2006/main">
  <c r="I11" i="7"/>
  <c r="L91"/>
  <c r="G45"/>
  <c r="F127"/>
  <c r="G123"/>
  <c r="F126"/>
  <c r="F47"/>
  <c r="F107" l="1"/>
  <c r="F85" l="1"/>
  <c r="O85" s="1"/>
  <c r="F84"/>
  <c r="F86"/>
  <c r="O86" s="1"/>
  <c r="F87"/>
  <c r="F72"/>
  <c r="F64"/>
  <c r="F63" s="1"/>
  <c r="F66"/>
  <c r="F68"/>
  <c r="F70"/>
  <c r="F74"/>
  <c r="F76"/>
  <c r="F78"/>
  <c r="F79"/>
  <c r="O79" s="1"/>
  <c r="F80"/>
  <c r="F81"/>
  <c r="F82"/>
  <c r="G28"/>
  <c r="G26"/>
  <c r="F27"/>
  <c r="F29"/>
  <c r="F28" s="1"/>
  <c r="G119"/>
  <c r="F120"/>
  <c r="F121"/>
  <c r="F116"/>
  <c r="F114" s="1"/>
  <c r="F261"/>
  <c r="F260" s="1"/>
  <c r="F14"/>
  <c r="F112"/>
  <c r="F111"/>
  <c r="F109"/>
  <c r="F108"/>
  <c r="F217"/>
  <c r="F208"/>
  <c r="F207" s="1"/>
  <c r="F206"/>
  <c r="F205" s="1"/>
  <c r="F204"/>
  <c r="F203" s="1"/>
  <c r="F201"/>
  <c r="F200" s="1"/>
  <c r="F259"/>
  <c r="F258" s="1"/>
  <c r="F256"/>
  <c r="F255" s="1"/>
  <c r="F254"/>
  <c r="F253" s="1"/>
  <c r="F252"/>
  <c r="F251" s="1"/>
  <c r="F250"/>
  <c r="F249" s="1"/>
  <c r="F248"/>
  <c r="F247" s="1"/>
  <c r="F220"/>
  <c r="F219"/>
  <c r="F240"/>
  <c r="F239"/>
  <c r="F238"/>
  <c r="F237"/>
  <c r="F236"/>
  <c r="F235"/>
  <c r="F197"/>
  <c r="F196"/>
  <c r="F195"/>
  <c r="F193"/>
  <c r="F190"/>
  <c r="F189"/>
  <c r="F188"/>
  <c r="F185"/>
  <c r="F184"/>
  <c r="F182"/>
  <c r="F181"/>
  <c r="F179"/>
  <c r="F176"/>
  <c r="F173"/>
  <c r="F172"/>
  <c r="F169"/>
  <c r="F167"/>
  <c r="F165"/>
  <c r="F163"/>
  <c r="F161"/>
  <c r="F157"/>
  <c r="F156"/>
  <c r="F155"/>
  <c r="F152"/>
  <c r="F150"/>
  <c r="F148"/>
  <c r="F146"/>
  <c r="F142"/>
  <c r="F140"/>
  <c r="F138"/>
  <c r="F136"/>
  <c r="F134"/>
  <c r="F132"/>
  <c r="F130"/>
  <c r="F124"/>
  <c r="F113"/>
  <c r="F99"/>
  <c r="F97"/>
  <c r="F94"/>
  <c r="F93"/>
  <c r="F92"/>
  <c r="F90"/>
  <c r="F102"/>
  <c r="F104"/>
  <c r="F103"/>
  <c r="F60"/>
  <c r="F57"/>
  <c r="F56" s="1"/>
  <c r="F55"/>
  <c r="F54"/>
  <c r="F53"/>
  <c r="F51"/>
  <c r="F50"/>
  <c r="F49"/>
  <c r="F46"/>
  <c r="F45" s="1"/>
  <c r="F42"/>
  <c r="F41"/>
  <c r="F40"/>
  <c r="F38"/>
  <c r="F37"/>
  <c r="F36"/>
  <c r="F33"/>
  <c r="F32"/>
  <c r="F31"/>
  <c r="F22"/>
  <c r="F20"/>
  <c r="F19"/>
  <c r="F18"/>
  <c r="F15"/>
  <c r="F13"/>
  <c r="F12"/>
  <c r="F232"/>
  <c r="F231"/>
  <c r="F230"/>
  <c r="F228"/>
  <c r="F227"/>
  <c r="F226"/>
  <c r="F224"/>
  <c r="F223"/>
  <c r="F10"/>
  <c r="F9" s="1"/>
  <c r="L279"/>
  <c r="K279"/>
  <c r="J279"/>
  <c r="I279"/>
  <c r="H279"/>
  <c r="G279"/>
  <c r="F279"/>
  <c r="L275"/>
  <c r="K275"/>
  <c r="J275"/>
  <c r="I275"/>
  <c r="H275"/>
  <c r="G275"/>
  <c r="F275"/>
  <c r="L271"/>
  <c r="K271"/>
  <c r="J271"/>
  <c r="I271"/>
  <c r="H271"/>
  <c r="G271"/>
  <c r="F271"/>
  <c r="L267"/>
  <c r="K267"/>
  <c r="J267"/>
  <c r="I267"/>
  <c r="H267"/>
  <c r="G267"/>
  <c r="F267"/>
  <c r="L263"/>
  <c r="K263"/>
  <c r="J263"/>
  <c r="I263"/>
  <c r="H263"/>
  <c r="G263"/>
  <c r="F263"/>
  <c r="L260"/>
  <c r="K260"/>
  <c r="J260"/>
  <c r="I260"/>
  <c r="H260"/>
  <c r="G260"/>
  <c r="L258"/>
  <c r="K258"/>
  <c r="J258"/>
  <c r="I258"/>
  <c r="H258"/>
  <c r="G258"/>
  <c r="L255"/>
  <c r="K255"/>
  <c r="J255"/>
  <c r="I255"/>
  <c r="H255"/>
  <c r="G255"/>
  <c r="L253"/>
  <c r="K253"/>
  <c r="J253"/>
  <c r="I253"/>
  <c r="H253"/>
  <c r="G253"/>
  <c r="L251"/>
  <c r="K251"/>
  <c r="J251"/>
  <c r="I251"/>
  <c r="H251"/>
  <c r="G251"/>
  <c r="L249"/>
  <c r="K249"/>
  <c r="J249"/>
  <c r="I249"/>
  <c r="H249"/>
  <c r="G249"/>
  <c r="L247"/>
  <c r="K247"/>
  <c r="J247"/>
  <c r="I247"/>
  <c r="H247"/>
  <c r="G247"/>
  <c r="L241"/>
  <c r="K241"/>
  <c r="J241"/>
  <c r="I241"/>
  <c r="H241"/>
  <c r="G241"/>
  <c r="F241"/>
  <c r="L234"/>
  <c r="K234"/>
  <c r="J234"/>
  <c r="I234"/>
  <c r="H234"/>
  <c r="G234"/>
  <c r="L229"/>
  <c r="K229"/>
  <c r="J229"/>
  <c r="I229"/>
  <c r="H229"/>
  <c r="G229"/>
  <c r="L225"/>
  <c r="K225"/>
  <c r="J225"/>
  <c r="I225"/>
  <c r="H225"/>
  <c r="G225"/>
  <c r="L222"/>
  <c r="K222"/>
  <c r="J222"/>
  <c r="I222"/>
  <c r="H222"/>
  <c r="G222"/>
  <c r="L218"/>
  <c r="K218"/>
  <c r="J218"/>
  <c r="I218"/>
  <c r="H218"/>
  <c r="G218"/>
  <c r="L216"/>
  <c r="K216"/>
  <c r="J216"/>
  <c r="I216"/>
  <c r="H216"/>
  <c r="G216"/>
  <c r="L210"/>
  <c r="L209" s="1"/>
  <c r="K210"/>
  <c r="K209" s="1"/>
  <c r="J210"/>
  <c r="J209" s="1"/>
  <c r="I210"/>
  <c r="I209" s="1"/>
  <c r="H210"/>
  <c r="H209" s="1"/>
  <c r="G210"/>
  <c r="G209" s="1"/>
  <c r="F210"/>
  <c r="F209" s="1"/>
  <c r="L207"/>
  <c r="K207"/>
  <c r="J207"/>
  <c r="I207"/>
  <c r="H207"/>
  <c r="G207"/>
  <c r="L205"/>
  <c r="K205"/>
  <c r="J205"/>
  <c r="I205"/>
  <c r="H205"/>
  <c r="G205"/>
  <c r="L203"/>
  <c r="K203"/>
  <c r="J203"/>
  <c r="I203"/>
  <c r="H203"/>
  <c r="G203"/>
  <c r="L200"/>
  <c r="K200"/>
  <c r="J200"/>
  <c r="I200"/>
  <c r="H200"/>
  <c r="G200"/>
  <c r="L194"/>
  <c r="K194"/>
  <c r="J194"/>
  <c r="I194"/>
  <c r="H194"/>
  <c r="G194"/>
  <c r="L192"/>
  <c r="K192"/>
  <c r="J192"/>
  <c r="I192"/>
  <c r="H192"/>
  <c r="G192"/>
  <c r="L187"/>
  <c r="L186" s="1"/>
  <c r="K187"/>
  <c r="K186" s="1"/>
  <c r="J187"/>
  <c r="J186" s="1"/>
  <c r="I187"/>
  <c r="I186" s="1"/>
  <c r="H187"/>
  <c r="H186" s="1"/>
  <c r="G187"/>
  <c r="G186" s="1"/>
  <c r="L183"/>
  <c r="K183"/>
  <c r="J183"/>
  <c r="I183"/>
  <c r="H183"/>
  <c r="G183"/>
  <c r="L180"/>
  <c r="K180"/>
  <c r="J180"/>
  <c r="I180"/>
  <c r="H180"/>
  <c r="G180"/>
  <c r="L178"/>
  <c r="K178"/>
  <c r="J178"/>
  <c r="I178"/>
  <c r="H178"/>
  <c r="G178"/>
  <c r="L175"/>
  <c r="L174" s="1"/>
  <c r="K175"/>
  <c r="K174" s="1"/>
  <c r="J175"/>
  <c r="J174" s="1"/>
  <c r="I175"/>
  <c r="I174" s="1"/>
  <c r="H175"/>
  <c r="H174" s="1"/>
  <c r="G175"/>
  <c r="G174" s="1"/>
  <c r="L171"/>
  <c r="L170" s="1"/>
  <c r="K171"/>
  <c r="K170" s="1"/>
  <c r="J171"/>
  <c r="J170" s="1"/>
  <c r="I171"/>
  <c r="I170" s="1"/>
  <c r="H171"/>
  <c r="H170" s="1"/>
  <c r="G171"/>
  <c r="G170" s="1"/>
  <c r="L168"/>
  <c r="K168"/>
  <c r="J168"/>
  <c r="I168"/>
  <c r="H168"/>
  <c r="G168"/>
  <c r="L166"/>
  <c r="K166"/>
  <c r="J166"/>
  <c r="I166"/>
  <c r="H166"/>
  <c r="G166"/>
  <c r="L164"/>
  <c r="K164"/>
  <c r="J164"/>
  <c r="I164"/>
  <c r="H164"/>
  <c r="G164"/>
  <c r="L162"/>
  <c r="K162"/>
  <c r="J162"/>
  <c r="I162"/>
  <c r="H162"/>
  <c r="G162"/>
  <c r="L160"/>
  <c r="K160"/>
  <c r="J160"/>
  <c r="I160"/>
  <c r="H160"/>
  <c r="G160"/>
  <c r="L154"/>
  <c r="L153" s="1"/>
  <c r="K154"/>
  <c r="K153" s="1"/>
  <c r="J154"/>
  <c r="J153" s="1"/>
  <c r="I154"/>
  <c r="I153" s="1"/>
  <c r="H154"/>
  <c r="H153" s="1"/>
  <c r="G154"/>
  <c r="G153" s="1"/>
  <c r="L151"/>
  <c r="K151"/>
  <c r="J151"/>
  <c r="I151"/>
  <c r="H151"/>
  <c r="G151"/>
  <c r="L149"/>
  <c r="K149"/>
  <c r="J149"/>
  <c r="I149"/>
  <c r="H149"/>
  <c r="G149"/>
  <c r="L147"/>
  <c r="K147"/>
  <c r="J147"/>
  <c r="I147"/>
  <c r="H147"/>
  <c r="G147"/>
  <c r="L145"/>
  <c r="K145"/>
  <c r="J145"/>
  <c r="I145"/>
  <c r="H145"/>
  <c r="G145"/>
  <c r="L141"/>
  <c r="K141"/>
  <c r="J141"/>
  <c r="I141"/>
  <c r="H141"/>
  <c r="G141"/>
  <c r="L139"/>
  <c r="K139"/>
  <c r="J139"/>
  <c r="I139"/>
  <c r="H139"/>
  <c r="G139"/>
  <c r="L137"/>
  <c r="K137"/>
  <c r="J137"/>
  <c r="I137"/>
  <c r="H137"/>
  <c r="G137"/>
  <c r="L135"/>
  <c r="K135"/>
  <c r="J135"/>
  <c r="I135"/>
  <c r="H135"/>
  <c r="G135"/>
  <c r="L133"/>
  <c r="K133"/>
  <c r="J133"/>
  <c r="I133"/>
  <c r="H133"/>
  <c r="G133"/>
  <c r="L131"/>
  <c r="K131"/>
  <c r="J131"/>
  <c r="I131"/>
  <c r="H131"/>
  <c r="G131"/>
  <c r="L129"/>
  <c r="K129"/>
  <c r="J129"/>
  <c r="I129"/>
  <c r="H129"/>
  <c r="G129"/>
  <c r="L123"/>
  <c r="L122" s="1"/>
  <c r="J123"/>
  <c r="J122" s="1"/>
  <c r="I123"/>
  <c r="I122" s="1"/>
  <c r="H123"/>
  <c r="H122" s="1"/>
  <c r="G122"/>
  <c r="K119"/>
  <c r="J119"/>
  <c r="I119"/>
  <c r="H119"/>
  <c r="L114"/>
  <c r="K114"/>
  <c r="J114"/>
  <c r="I114"/>
  <c r="H114"/>
  <c r="G114"/>
  <c r="L110"/>
  <c r="K110"/>
  <c r="J110"/>
  <c r="I110"/>
  <c r="H110"/>
  <c r="L106"/>
  <c r="K106"/>
  <c r="J106"/>
  <c r="I106"/>
  <c r="H106"/>
  <c r="G106"/>
  <c r="L98"/>
  <c r="K98"/>
  <c r="J98"/>
  <c r="I98"/>
  <c r="H98"/>
  <c r="G98"/>
  <c r="L96"/>
  <c r="K96"/>
  <c r="J96"/>
  <c r="I96"/>
  <c r="H96"/>
  <c r="G96"/>
  <c r="K91"/>
  <c r="J91"/>
  <c r="I91"/>
  <c r="H91"/>
  <c r="G91"/>
  <c r="L89"/>
  <c r="K89"/>
  <c r="J89"/>
  <c r="I89"/>
  <c r="H89"/>
  <c r="G89"/>
  <c r="L101"/>
  <c r="L100" s="1"/>
  <c r="K101"/>
  <c r="K100" s="1"/>
  <c r="J101"/>
  <c r="J100" s="1"/>
  <c r="I101"/>
  <c r="I100" s="1"/>
  <c r="H101"/>
  <c r="H100" s="1"/>
  <c r="G101"/>
  <c r="G100" s="1"/>
  <c r="L83"/>
  <c r="K83"/>
  <c r="J83"/>
  <c r="I83"/>
  <c r="H83"/>
  <c r="G83"/>
  <c r="L77"/>
  <c r="K77"/>
  <c r="J77"/>
  <c r="I77"/>
  <c r="H77"/>
  <c r="G77"/>
  <c r="L75"/>
  <c r="K75"/>
  <c r="J75"/>
  <c r="I75"/>
  <c r="H75"/>
  <c r="G75"/>
  <c r="L73"/>
  <c r="K73"/>
  <c r="J73"/>
  <c r="I73"/>
  <c r="H73"/>
  <c r="G73"/>
  <c r="L71"/>
  <c r="K71"/>
  <c r="J71"/>
  <c r="I71"/>
  <c r="H71"/>
  <c r="G71"/>
  <c r="L69"/>
  <c r="K69"/>
  <c r="J69"/>
  <c r="I69"/>
  <c r="H69"/>
  <c r="G69"/>
  <c r="L67"/>
  <c r="K67"/>
  <c r="J67"/>
  <c r="I67"/>
  <c r="H67"/>
  <c r="G67"/>
  <c r="L65"/>
  <c r="K65"/>
  <c r="J65"/>
  <c r="I65"/>
  <c r="H65"/>
  <c r="G65"/>
  <c r="L63"/>
  <c r="K63"/>
  <c r="J63"/>
  <c r="I63"/>
  <c r="H63"/>
  <c r="G63"/>
  <c r="L59"/>
  <c r="L58" s="1"/>
  <c r="K59"/>
  <c r="K58" s="1"/>
  <c r="J59"/>
  <c r="J58" s="1"/>
  <c r="I59"/>
  <c r="I58" s="1"/>
  <c r="G59"/>
  <c r="G58" s="1"/>
  <c r="L56"/>
  <c r="K56"/>
  <c r="J56"/>
  <c r="I56"/>
  <c r="H56"/>
  <c r="G56"/>
  <c r="L52"/>
  <c r="K52"/>
  <c r="J52"/>
  <c r="I52"/>
  <c r="H52"/>
  <c r="G52"/>
  <c r="L48"/>
  <c r="K48"/>
  <c r="J48"/>
  <c r="I48"/>
  <c r="H48"/>
  <c r="G48"/>
  <c r="L45"/>
  <c r="K45"/>
  <c r="J45"/>
  <c r="I45"/>
  <c r="H45"/>
  <c r="L39"/>
  <c r="K39"/>
  <c r="J39"/>
  <c r="I39"/>
  <c r="H39"/>
  <c r="G39"/>
  <c r="L35"/>
  <c r="K35"/>
  <c r="J35"/>
  <c r="I35"/>
  <c r="H35"/>
  <c r="G35"/>
  <c r="L30"/>
  <c r="K30"/>
  <c r="J30"/>
  <c r="I30"/>
  <c r="H30"/>
  <c r="G30"/>
  <c r="L28"/>
  <c r="K28"/>
  <c r="J28"/>
  <c r="I28"/>
  <c r="H28"/>
  <c r="L26"/>
  <c r="K26"/>
  <c r="J26"/>
  <c r="I26"/>
  <c r="H26"/>
  <c r="L24"/>
  <c r="K24"/>
  <c r="J24"/>
  <c r="I24"/>
  <c r="H24"/>
  <c r="L21"/>
  <c r="K21"/>
  <c r="J21"/>
  <c r="I21"/>
  <c r="H21"/>
  <c r="G21"/>
  <c r="L17"/>
  <c r="K17"/>
  <c r="J17"/>
  <c r="I17"/>
  <c r="H17"/>
  <c r="G17"/>
  <c r="G11"/>
  <c r="H11"/>
  <c r="J11"/>
  <c r="K11"/>
  <c r="L11"/>
  <c r="G9"/>
  <c r="H9"/>
  <c r="I9"/>
  <c r="J9"/>
  <c r="K9"/>
  <c r="L9"/>
  <c r="L119"/>
  <c r="K123"/>
  <c r="K122" s="1"/>
  <c r="F125"/>
  <c r="F61"/>
  <c r="H59"/>
  <c r="H58" s="1"/>
  <c r="G24"/>
  <c r="F25"/>
  <c r="F123" l="1"/>
  <c r="F71"/>
  <c r="O72"/>
  <c r="F67"/>
  <c r="F69"/>
  <c r="F73"/>
  <c r="F75"/>
  <c r="F65"/>
  <c r="F89"/>
  <c r="F96"/>
  <c r="F129"/>
  <c r="F131"/>
  <c r="F137"/>
  <c r="F139"/>
  <c r="F147"/>
  <c r="F149"/>
  <c r="F160"/>
  <c r="F168"/>
  <c r="F171"/>
  <c r="F170" s="1"/>
  <c r="F180"/>
  <c r="F194"/>
  <c r="F218"/>
  <c r="F216"/>
  <c r="F77"/>
  <c r="F39"/>
  <c r="K105"/>
  <c r="J44"/>
  <c r="F26"/>
  <c r="F122"/>
  <c r="I215"/>
  <c r="H16"/>
  <c r="I177"/>
  <c r="G191"/>
  <c r="L221"/>
  <c r="G177"/>
  <c r="K191"/>
  <c r="J215"/>
  <c r="F225"/>
  <c r="H159"/>
  <c r="J177"/>
  <c r="H177"/>
  <c r="L177"/>
  <c r="J191"/>
  <c r="L191"/>
  <c r="K215"/>
  <c r="I221"/>
  <c r="I8"/>
  <c r="G233"/>
  <c r="K128"/>
  <c r="J128"/>
  <c r="H199"/>
  <c r="H198" s="1"/>
  <c r="J8"/>
  <c r="L8"/>
  <c r="I16"/>
  <c r="G16"/>
  <c r="K16"/>
  <c r="G34"/>
  <c r="K34"/>
  <c r="G44"/>
  <c r="K44"/>
  <c r="I44"/>
  <c r="J62"/>
  <c r="L62"/>
  <c r="G159"/>
  <c r="K159"/>
  <c r="H233"/>
  <c r="L233"/>
  <c r="J257"/>
  <c r="L257"/>
  <c r="F21"/>
  <c r="K8"/>
  <c r="G8"/>
  <c r="L16"/>
  <c r="H44"/>
  <c r="L44"/>
  <c r="G215"/>
  <c r="G221"/>
  <c r="K221"/>
  <c r="G257"/>
  <c r="K257"/>
  <c r="I257"/>
  <c r="F133"/>
  <c r="F141"/>
  <c r="F151"/>
  <c r="F164"/>
  <c r="F175"/>
  <c r="F174" s="1"/>
  <c r="F187"/>
  <c r="F186" s="1"/>
  <c r="L23"/>
  <c r="K233"/>
  <c r="G88"/>
  <c r="I88"/>
  <c r="J88"/>
  <c r="I105"/>
  <c r="H144"/>
  <c r="H143" s="1"/>
  <c r="L144"/>
  <c r="L143" s="1"/>
  <c r="G144"/>
  <c r="G143" s="1"/>
  <c r="I159"/>
  <c r="L199"/>
  <c r="H215"/>
  <c r="L215"/>
  <c r="I233"/>
  <c r="G246"/>
  <c r="F262"/>
  <c r="J262"/>
  <c r="G262"/>
  <c r="K262"/>
  <c r="H262"/>
  <c r="L262"/>
  <c r="I262"/>
  <c r="H62"/>
  <c r="J159"/>
  <c r="I191"/>
  <c r="J199"/>
  <c r="J198" s="1"/>
  <c r="G199"/>
  <c r="G198" s="1"/>
  <c r="H221"/>
  <c r="J221"/>
  <c r="F24"/>
  <c r="I23"/>
  <c r="H23"/>
  <c r="J34"/>
  <c r="I62"/>
  <c r="G62"/>
  <c r="K62"/>
  <c r="H191"/>
  <c r="F222"/>
  <c r="J105"/>
  <c r="H8"/>
  <c r="H34"/>
  <c r="L34"/>
  <c r="I34"/>
  <c r="H88"/>
  <c r="L88"/>
  <c r="H128"/>
  <c r="L128"/>
  <c r="K177"/>
  <c r="H257"/>
  <c r="F119"/>
  <c r="G23"/>
  <c r="K23"/>
  <c r="H105"/>
  <c r="L105"/>
  <c r="G128"/>
  <c r="K144"/>
  <c r="K143" s="1"/>
  <c r="L159"/>
  <c r="K246"/>
  <c r="H246"/>
  <c r="L246"/>
  <c r="I246"/>
  <c r="J246"/>
  <c r="F135"/>
  <c r="F145"/>
  <c r="F154"/>
  <c r="F153" s="1"/>
  <c r="F162"/>
  <c r="F166"/>
  <c r="F178"/>
  <c r="F183"/>
  <c r="F192"/>
  <c r="F191" s="1"/>
  <c r="F234"/>
  <c r="F233" s="1"/>
  <c r="F246"/>
  <c r="F199"/>
  <c r="F198" s="1"/>
  <c r="F106"/>
  <c r="F110"/>
  <c r="F257"/>
  <c r="J16"/>
  <c r="J23"/>
  <c r="K88"/>
  <c r="I128"/>
  <c r="I144"/>
  <c r="I143" s="1"/>
  <c r="J144"/>
  <c r="J143" s="1"/>
  <c r="L198"/>
  <c r="I199"/>
  <c r="I198" s="1"/>
  <c r="J233"/>
  <c r="F229"/>
  <c r="F11"/>
  <c r="F8" s="1"/>
  <c r="F17"/>
  <c r="F30"/>
  <c r="F35"/>
  <c r="F48"/>
  <c r="F52"/>
  <c r="F59"/>
  <c r="F58" s="1"/>
  <c r="F101"/>
  <c r="F100" s="1"/>
  <c r="F91"/>
  <c r="F98"/>
  <c r="K199"/>
  <c r="K198" s="1"/>
  <c r="G110"/>
  <c r="G105" s="1"/>
  <c r="F83"/>
  <c r="F62" l="1"/>
  <c r="I214"/>
  <c r="F144"/>
  <c r="F143" s="1"/>
  <c r="F215"/>
  <c r="F34"/>
  <c r="F16"/>
  <c r="F177"/>
  <c r="L245"/>
  <c r="G245"/>
  <c r="J158"/>
  <c r="G158"/>
  <c r="F23"/>
  <c r="L158"/>
  <c r="H43"/>
  <c r="J245"/>
  <c r="G214"/>
  <c r="K158"/>
  <c r="K214"/>
  <c r="H158"/>
  <c r="J214"/>
  <c r="F159"/>
  <c r="H245"/>
  <c r="K7"/>
  <c r="L214"/>
  <c r="L7"/>
  <c r="F128"/>
  <c r="J43"/>
  <c r="F221"/>
  <c r="I245"/>
  <c r="G7"/>
  <c r="F245"/>
  <c r="G43"/>
  <c r="K245"/>
  <c r="I7"/>
  <c r="K43"/>
  <c r="H214"/>
  <c r="I43"/>
  <c r="F105"/>
  <c r="L43"/>
  <c r="H7"/>
  <c r="I158"/>
  <c r="F88"/>
  <c r="F44"/>
  <c r="J7"/>
  <c r="F214" l="1"/>
  <c r="F7"/>
  <c r="F158"/>
  <c r="L6"/>
  <c r="J6"/>
  <c r="F43"/>
  <c r="K6"/>
  <c r="I6"/>
  <c r="H6"/>
  <c r="G6"/>
  <c r="F6" l="1"/>
</calcChain>
</file>

<file path=xl/sharedStrings.xml><?xml version="1.0" encoding="utf-8"?>
<sst xmlns="http://schemas.openxmlformats.org/spreadsheetml/2006/main" count="521" uniqueCount="506">
  <si>
    <t>I</t>
  </si>
  <si>
    <t>II</t>
  </si>
  <si>
    <t>III</t>
  </si>
  <si>
    <t>IV</t>
  </si>
  <si>
    <t>V</t>
  </si>
  <si>
    <t>VI</t>
  </si>
  <si>
    <t>Desarrollo Institucional</t>
  </si>
  <si>
    <t>VII</t>
  </si>
  <si>
    <t>1.1.1</t>
  </si>
  <si>
    <t>1.1.2</t>
  </si>
  <si>
    <t>1.2.1</t>
  </si>
  <si>
    <t>Seguridad Vial</t>
  </si>
  <si>
    <t>Gestión del Riesgo</t>
  </si>
  <si>
    <t>2.1.1</t>
  </si>
  <si>
    <t>2.1.2</t>
  </si>
  <si>
    <t>2.1.3</t>
  </si>
  <si>
    <t>2.1.4</t>
  </si>
  <si>
    <t>Cobertura</t>
  </si>
  <si>
    <t>2.2.1</t>
  </si>
  <si>
    <t>2.3.1</t>
  </si>
  <si>
    <t>2.3.2</t>
  </si>
  <si>
    <t>2.3.3</t>
  </si>
  <si>
    <t>2.3.4</t>
  </si>
  <si>
    <t>Adulto Mayor</t>
  </si>
  <si>
    <t>2.4.1</t>
  </si>
  <si>
    <t>2.5.1</t>
  </si>
  <si>
    <t>2.6.1</t>
  </si>
  <si>
    <t>2.8.1</t>
  </si>
  <si>
    <t>Equidad Entre los Géneros</t>
  </si>
  <si>
    <t>3.1.1</t>
  </si>
  <si>
    <t>3.1.2</t>
  </si>
  <si>
    <t>3.2.1</t>
  </si>
  <si>
    <t>4.1.1</t>
  </si>
  <si>
    <t>4.2.1</t>
  </si>
  <si>
    <t>4.3.1</t>
  </si>
  <si>
    <t>5.1.1</t>
  </si>
  <si>
    <t>5.1.2</t>
  </si>
  <si>
    <t>5.1.3</t>
  </si>
  <si>
    <t>5.1.4</t>
  </si>
  <si>
    <t>5.2.1</t>
  </si>
  <si>
    <t>Finanzas Sanas</t>
  </si>
  <si>
    <t>6.1.1</t>
  </si>
  <si>
    <t>6.1.2</t>
  </si>
  <si>
    <t>6.2.1</t>
  </si>
  <si>
    <t>6.2.2</t>
  </si>
  <si>
    <t>7.1.1</t>
  </si>
  <si>
    <t>7.1.2</t>
  </si>
  <si>
    <t>Cooperación Internacional</t>
  </si>
  <si>
    <t>PAZ, SEGURIDAD Y CONVIENCIA</t>
  </si>
  <si>
    <t>Seguridad y Convivencia Ciudadana</t>
  </si>
  <si>
    <t>Victimas del Conflicto Armado</t>
  </si>
  <si>
    <t>Construcción Colectiva de Paz</t>
  </si>
  <si>
    <t>Innovación de Paz</t>
  </si>
  <si>
    <t>EQUIDAD E INCLUSIÓN SOCIAL</t>
  </si>
  <si>
    <t>SOSTENIBILIDAD AMBIENTAL</t>
  </si>
  <si>
    <t>DESARROLLO INTEGRAL</t>
  </si>
  <si>
    <t>INFRAESTRUCTURA Y CONECTIVIDAD</t>
  </si>
  <si>
    <t>GOBERNABILIDAD</t>
  </si>
  <si>
    <t>CONVERGENCIA REGIONAL Y DESARROLLO FRONTERIZO</t>
  </si>
  <si>
    <t>Estrategía Integral de Seguridad y Convivencia</t>
  </si>
  <si>
    <t>Atención Integral de Victimas</t>
  </si>
  <si>
    <t>Coordinación Nación Territorio</t>
  </si>
  <si>
    <t>1.2.2</t>
  </si>
  <si>
    <t>Acceso y Goce Efectivo de los DH y el DIH</t>
  </si>
  <si>
    <t>Reconciliación para la no Repetición</t>
  </si>
  <si>
    <t>Arquitectura Territorial y Cultura de Paz</t>
  </si>
  <si>
    <t>GANA Paz</t>
  </si>
  <si>
    <t>Escuela de Paz</t>
  </si>
  <si>
    <t>1.3.3</t>
  </si>
  <si>
    <t>1.3.1</t>
  </si>
  <si>
    <t>1.3.2</t>
  </si>
  <si>
    <t>1.4.1</t>
  </si>
  <si>
    <t>1.4.2</t>
  </si>
  <si>
    <t>Mas y Mejor Educación</t>
  </si>
  <si>
    <t>Calidad</t>
  </si>
  <si>
    <t>Cátedra Futuro</t>
  </si>
  <si>
    <t>Administrativa y Financiera</t>
  </si>
  <si>
    <t>Seguridad Alimentaria y Nutricional</t>
  </si>
  <si>
    <t>Salud con Equidad</t>
  </si>
  <si>
    <t>Salud Ambiental</t>
  </si>
  <si>
    <t>Vida Saludable y Condiciones No Trasmisibles</t>
  </si>
  <si>
    <t>Convivencia Social y Salud Mental</t>
  </si>
  <si>
    <t>Sexualidad y Derechos Sexuales y Reproductivos</t>
  </si>
  <si>
    <t>Vida Saludable y Enfermedades Transmisible</t>
  </si>
  <si>
    <t>Salud Pública en Emergencias y Desastres</t>
  </si>
  <si>
    <t>Salud y Ámbito Laboral</t>
  </si>
  <si>
    <t>Gestión Diferencial de Poblaciones Vulnerables</t>
  </si>
  <si>
    <t>Fortalecimiento a la Autoridad Sanitaria</t>
  </si>
  <si>
    <t>2.3.5</t>
  </si>
  <si>
    <t>2.3.6</t>
  </si>
  <si>
    <t>2.3.7</t>
  </si>
  <si>
    <t>2.3.8</t>
  </si>
  <si>
    <t>2.3.9</t>
  </si>
  <si>
    <t>Agua Potable y Saneamiento Básico</t>
  </si>
  <si>
    <t>Aseguramiento de la Prestación de los Servicios de Agua Potable y Saneamiento y Desarrollo Institucional</t>
  </si>
  <si>
    <t>Inversiones en Infraestructura en Agua Potable y Saneamiento Básico</t>
  </si>
  <si>
    <t>Ambiental Asociado a la Prestación de Servicios Públicos</t>
  </si>
  <si>
    <t>Intervención Para las Zonas Rurales Con Sistemas No Convencionales</t>
  </si>
  <si>
    <t>Vivienda</t>
  </si>
  <si>
    <t>Vivienda Para el Buen Vivir</t>
  </si>
  <si>
    <t>Fortalecimiento Institucional y de Sector Cultural de Nariño</t>
  </si>
  <si>
    <t>Investigación, creación y circulación de las Manifestaciones Artísticas y Culturales</t>
  </si>
  <si>
    <t>Emprendimiento e Innovación Cultural</t>
  </si>
  <si>
    <t>Memoria y Patrimonio Cultural</t>
  </si>
  <si>
    <t>2.6.2</t>
  </si>
  <si>
    <t>2.6.3</t>
  </si>
  <si>
    <t>2.6.4</t>
  </si>
  <si>
    <t>Deporte, Recreación y Actividad Física</t>
  </si>
  <si>
    <t>2.7.1</t>
  </si>
  <si>
    <t>Inclusión Social</t>
  </si>
  <si>
    <t>Niñez: Primera Infancia e Infancia</t>
  </si>
  <si>
    <t>Adolescencia y Juventud</t>
  </si>
  <si>
    <t>Población LGTBI</t>
  </si>
  <si>
    <t>Protección de Derechos e Inclusión Social de la Población con Discapacidad</t>
  </si>
  <si>
    <t>2.8.2</t>
  </si>
  <si>
    <t>2.8.3</t>
  </si>
  <si>
    <t>2.8.4</t>
  </si>
  <si>
    <t>2.8.5</t>
  </si>
  <si>
    <t>2.8.6</t>
  </si>
  <si>
    <t>2.8.7</t>
  </si>
  <si>
    <t>Ecosistemas Estratégicos Terrestres y Marino-Costeros, Servicios Ecosistémicos y Protección Animal</t>
  </si>
  <si>
    <t>Ambiente y Desarrollo Sostenible</t>
  </si>
  <si>
    <t>Asuntos Ambientales Sectoriales y Negocios Verdes</t>
  </si>
  <si>
    <t>Mitigación y Adaptación al Cambio Climático</t>
  </si>
  <si>
    <t>Gobernanza y Cultura Ambiental</t>
  </si>
  <si>
    <t>3.1.3</t>
  </si>
  <si>
    <t>3.1.4</t>
  </si>
  <si>
    <t>Gestión Integral del Riesgo</t>
  </si>
  <si>
    <t>Mineria Artesanal, de pequeña escala y comunitariamente avalada</t>
  </si>
  <si>
    <t>Infraestructura y Desarrollo Minero parar la Región</t>
  </si>
  <si>
    <t>Ciencia, Tecnología e Innovación</t>
  </si>
  <si>
    <t>Sistema de Competitividad, Ciencia, Tecnología e Innovación en el Departamento de Nariño</t>
  </si>
  <si>
    <t>TIC</t>
  </si>
  <si>
    <t xml:space="preserve">Innovación Social </t>
  </si>
  <si>
    <t>4.4.1</t>
  </si>
  <si>
    <t>4.4.2</t>
  </si>
  <si>
    <t>4.4.3</t>
  </si>
  <si>
    <t>Empleabilidad</t>
  </si>
  <si>
    <t>4.5.1</t>
  </si>
  <si>
    <t>Empleo Digno</t>
  </si>
  <si>
    <t>Economia Colaborativa</t>
  </si>
  <si>
    <t>4.6.1</t>
  </si>
  <si>
    <t>Infraestructura para la Integración</t>
  </si>
  <si>
    <t>Infraestructura Vial</t>
  </si>
  <si>
    <t>Infraestructura Intermodal</t>
  </si>
  <si>
    <t>Infraestructura Aeroportuaria</t>
  </si>
  <si>
    <t>Infraestructura Social para el Desarrollo</t>
  </si>
  <si>
    <t>Energías para la Paz</t>
  </si>
  <si>
    <t>Gobierno Abierto</t>
  </si>
  <si>
    <t>Gobierno Abierto - GANA</t>
  </si>
  <si>
    <t>Planificación Participativa</t>
  </si>
  <si>
    <t>Transformación Administrativa Departamental</t>
  </si>
  <si>
    <t>Comunicación Social</t>
  </si>
  <si>
    <t>6.2.3</t>
  </si>
  <si>
    <t>Apoyo a la Gestión Territorial</t>
  </si>
  <si>
    <t>Seguimiento, Evaluación y Ajustes Proyectos Sistema General de Regalías SGR</t>
  </si>
  <si>
    <t>Apoyo a los Entes Territoriales</t>
  </si>
  <si>
    <t>Gobernanza Territorial</t>
  </si>
  <si>
    <t>Fortalecimiento Institucional de los Territorios Indígenas</t>
  </si>
  <si>
    <t>Fortalecimiento Institucional de las Comunidades Negras</t>
  </si>
  <si>
    <t>Fortalecimiento Institucional del Pueblo Gitano</t>
  </si>
  <si>
    <t>Organizaciones Comunales</t>
  </si>
  <si>
    <t>Organizaciones Sociales y Campesinas</t>
  </si>
  <si>
    <t>Articulación Fronteriza e Internacional</t>
  </si>
  <si>
    <t>7.1.3</t>
  </si>
  <si>
    <t>7.1.4</t>
  </si>
  <si>
    <t>7.1.5</t>
  </si>
  <si>
    <t>Integración Fronteriza</t>
  </si>
  <si>
    <t>Articulación Regional y Ordenamiento Territorial Diferencial</t>
  </si>
  <si>
    <t>7.2.1</t>
  </si>
  <si>
    <t>7.3.1</t>
  </si>
  <si>
    <t>7.2.2</t>
  </si>
  <si>
    <t>7.3.2</t>
  </si>
  <si>
    <t>7.3.3</t>
  </si>
  <si>
    <t>7.3.4</t>
  </si>
  <si>
    <t>Articulación e Integración Regional</t>
  </si>
  <si>
    <t>Territorio y Buen Vivir de los Pueblos Indígenas</t>
  </si>
  <si>
    <t xml:space="preserve">Territorios Colectivos de Comunidades Negeras para el Buen Vivir  </t>
  </si>
  <si>
    <t>Buen Camino del Pueblo Gitano</t>
  </si>
  <si>
    <t xml:space="preserve">Acuerdos Comunitarios Municipales </t>
  </si>
  <si>
    <t>Producción, transformación y comercialización en el sector agropecuario, agroindustrial, forestal, acuícola y pesquero</t>
  </si>
  <si>
    <t>Nariño Corazón Cultural</t>
  </si>
  <si>
    <t>1,3,4</t>
  </si>
  <si>
    <t xml:space="preserve">Acciones de Paz </t>
  </si>
  <si>
    <t>Habitante de Calle</t>
  </si>
  <si>
    <t>Ordenamiento productivo y social de la propiedad rural</t>
  </si>
  <si>
    <t>4,1,2</t>
  </si>
  <si>
    <t>4,1,3</t>
  </si>
  <si>
    <t>4,1,4</t>
  </si>
  <si>
    <t>Desarrollo productivo, agroindustrial y comercial</t>
  </si>
  <si>
    <t>Bienes públicos para el fortalecimiento del sector agropecuario y agroindustrial</t>
  </si>
  <si>
    <t>Desarrollo productivo con paz territorial</t>
  </si>
  <si>
    <t>4,1,5</t>
  </si>
  <si>
    <t>Ciencia, tecnología, investigación e innovación social en el sector agropecuario y agroindustrial</t>
  </si>
  <si>
    <t>Turismo en el Corazón del Mundo</t>
  </si>
  <si>
    <t xml:space="preserve">Nariño Corazón del Mundo Turístico </t>
  </si>
  <si>
    <t>4,6,2</t>
  </si>
  <si>
    <t>Economía Colaborativa con Enfoque Social de Paz Territorial</t>
  </si>
  <si>
    <t>Economía Colaborativa con Enfoque de Competitividad Territorial</t>
  </si>
  <si>
    <t>1.1.1.1</t>
  </si>
  <si>
    <t>1.1.2.1</t>
  </si>
  <si>
    <t>1.1.2.2</t>
  </si>
  <si>
    <t>1.1.2.3</t>
  </si>
  <si>
    <t>1.2.1.1</t>
  </si>
  <si>
    <t>1.2.1.2</t>
  </si>
  <si>
    <t>1.2.1.3</t>
  </si>
  <si>
    <t>1.2.2.1</t>
  </si>
  <si>
    <t>1.3.1.1</t>
  </si>
  <si>
    <t>1.3.2.1</t>
  </si>
  <si>
    <t>1.3.3.1</t>
  </si>
  <si>
    <t>1,3,4.1</t>
  </si>
  <si>
    <t>1,3,4.2</t>
  </si>
  <si>
    <t>1,3,4.3</t>
  </si>
  <si>
    <t>1.4.1.1</t>
  </si>
  <si>
    <t>1.4.1.2</t>
  </si>
  <si>
    <t>1.4.1.3</t>
  </si>
  <si>
    <t>1.4.2.1</t>
  </si>
  <si>
    <t>1.4.2.2</t>
  </si>
  <si>
    <t>1.4.2.3</t>
  </si>
  <si>
    <t>2.1.1.1</t>
  </si>
  <si>
    <t>2.1.2.1</t>
  </si>
  <si>
    <t>2.1.2.2</t>
  </si>
  <si>
    <t>2.1.2.3</t>
  </si>
  <si>
    <t>2.1.3.1</t>
  </si>
  <si>
    <t>2.1.3.2</t>
  </si>
  <si>
    <t>2.1.3.3</t>
  </si>
  <si>
    <t>2.1.4.1</t>
  </si>
  <si>
    <t>2.2.1.1</t>
  </si>
  <si>
    <t>2.2.1.2</t>
  </si>
  <si>
    <t>2.3.1.1</t>
  </si>
  <si>
    <t>2.3.2.1</t>
  </si>
  <si>
    <t>2.3.3.1</t>
  </si>
  <si>
    <t>2.3.4.1</t>
  </si>
  <si>
    <t>2.3.5.1</t>
  </si>
  <si>
    <t>2.3.6.1</t>
  </si>
  <si>
    <t>2.3.7.1</t>
  </si>
  <si>
    <t>2.3.8.1</t>
  </si>
  <si>
    <t>2.3.8.2</t>
  </si>
  <si>
    <t>2.3.8.3</t>
  </si>
  <si>
    <t>2.3.9.1</t>
  </si>
  <si>
    <t>2.3.9.2</t>
  </si>
  <si>
    <t>2.4.1.1</t>
  </si>
  <si>
    <t>2.5.1.1</t>
  </si>
  <si>
    <t>2.5.1.2</t>
  </si>
  <si>
    <t>2.5.1.3</t>
  </si>
  <si>
    <t>2.6.1.2</t>
  </si>
  <si>
    <t>2.6.2.1</t>
  </si>
  <si>
    <t>2.6.2.3</t>
  </si>
  <si>
    <t>2.6.3.1</t>
  </si>
  <si>
    <t>2.6.3.2</t>
  </si>
  <si>
    <t>2.6.4.1</t>
  </si>
  <si>
    <t>2.6.4.2</t>
  </si>
  <si>
    <t>2.7.1.1</t>
  </si>
  <si>
    <t>2.7.1.2</t>
  </si>
  <si>
    <t>2.8.1.1</t>
  </si>
  <si>
    <t>2.8.2.1</t>
  </si>
  <si>
    <t>2.8.3.1</t>
  </si>
  <si>
    <t>2.8.4.1</t>
  </si>
  <si>
    <t>2.8.5.1</t>
  </si>
  <si>
    <t>2.8.6.1</t>
  </si>
  <si>
    <t>2.8.7.1</t>
  </si>
  <si>
    <t>3.1.1.1</t>
  </si>
  <si>
    <t>3.1.2.1</t>
  </si>
  <si>
    <t>3.1.3.1</t>
  </si>
  <si>
    <t>3.1.4.1</t>
  </si>
  <si>
    <t>3.2.1.1</t>
  </si>
  <si>
    <t>3.2.1.2</t>
  </si>
  <si>
    <t>3.2.1.3</t>
  </si>
  <si>
    <t>4.1.1.1</t>
  </si>
  <si>
    <t>4,1,2.1</t>
  </si>
  <si>
    <t>4,1,3.1</t>
  </si>
  <si>
    <t>4,1,4.1</t>
  </si>
  <si>
    <t>4,1,5.1</t>
  </si>
  <si>
    <t>4.2.1.1</t>
  </si>
  <si>
    <t>4.2.1.2</t>
  </si>
  <si>
    <t>4.3.1.1</t>
  </si>
  <si>
    <t>4.4.1.1</t>
  </si>
  <si>
    <t>4.4.2.1</t>
  </si>
  <si>
    <t>4.4.2.3</t>
  </si>
  <si>
    <t>4.4.3.1</t>
  </si>
  <si>
    <t>4.4.3.2</t>
  </si>
  <si>
    <t>4.5.1.1</t>
  </si>
  <si>
    <t>4.5.1.2</t>
  </si>
  <si>
    <t>4.5.1.3</t>
  </si>
  <si>
    <t>4.6.1.1</t>
  </si>
  <si>
    <t>4,6,2.1</t>
  </si>
  <si>
    <t>4,6,2.2</t>
  </si>
  <si>
    <t>4,6,2.3</t>
  </si>
  <si>
    <t>5.1.1.1</t>
  </si>
  <si>
    <t>5.1.1.2</t>
  </si>
  <si>
    <t>5.1.2.1</t>
  </si>
  <si>
    <t>5.1.3.1</t>
  </si>
  <si>
    <t>5.1.4.1</t>
  </si>
  <si>
    <t>5.2.1.1</t>
  </si>
  <si>
    <t>5.2.1.2</t>
  </si>
  <si>
    <t>5.2.1.3</t>
  </si>
  <si>
    <t>6.1.1.1</t>
  </si>
  <si>
    <t>6.1.2.1</t>
  </si>
  <si>
    <t>6.1.2.2</t>
  </si>
  <si>
    <t>6.2.1.1</t>
  </si>
  <si>
    <t>6.2.1.2</t>
  </si>
  <si>
    <t>6.2.1.3</t>
  </si>
  <si>
    <t>6.2.2.1</t>
  </si>
  <si>
    <t>6.2.2.2</t>
  </si>
  <si>
    <t>6.2.2.3</t>
  </si>
  <si>
    <t>6.2.3.1</t>
  </si>
  <si>
    <t>6.2.3.2</t>
  </si>
  <si>
    <t>6.2.3.3</t>
  </si>
  <si>
    <t>7.1.1.1</t>
  </si>
  <si>
    <t>7.1.2.1</t>
  </si>
  <si>
    <t>7.1.3.1</t>
  </si>
  <si>
    <t>7.1.4.1</t>
  </si>
  <si>
    <t>7.1.5.1</t>
  </si>
  <si>
    <t>7.2.1.1</t>
  </si>
  <si>
    <t>7.2.2.1</t>
  </si>
  <si>
    <t>7.3.1.1</t>
  </si>
  <si>
    <t>7.3.1.2</t>
  </si>
  <si>
    <t>7.3.1.3</t>
  </si>
  <si>
    <t>7.3.2.1</t>
  </si>
  <si>
    <t>7.3.2.2</t>
  </si>
  <si>
    <t>7.3.2.3</t>
  </si>
  <si>
    <t>7.3.3.1</t>
  </si>
  <si>
    <t>7.3.3.2</t>
  </si>
  <si>
    <t>7.3.3.3</t>
  </si>
  <si>
    <t>7.3.4.1</t>
  </si>
  <si>
    <t>7.3.4.2</t>
  </si>
  <si>
    <t>7.3.4.3</t>
  </si>
  <si>
    <t>7.3.4.4</t>
  </si>
  <si>
    <t>RECURSOS
PROPIOS</t>
  </si>
  <si>
    <t xml:space="preserve">
S.G.P.</t>
  </si>
  <si>
    <t>SISTEMA GENERAL DE REGALIAS</t>
  </si>
  <si>
    <t>RECURSOS 
DE LA NACION</t>
  </si>
  <si>
    <t>COFINANCIACION</t>
  </si>
  <si>
    <t>OTRAS FUENTES</t>
  </si>
  <si>
    <t>TOTAL</t>
  </si>
  <si>
    <t xml:space="preserve">VALOR TOTAL 
(Techo Asignado)
</t>
  </si>
  <si>
    <t>PROYECTOS VIGENCIA 2017</t>
  </si>
  <si>
    <t>CODIGO BPID</t>
  </si>
  <si>
    <t>No. DE METAS A LA QUE APUNTA EL PROYECTO</t>
  </si>
  <si>
    <t>PLAN DE DESARROLLO 2016 - 2019  "NARIÑO CORAZÓN DEL MUNDO"</t>
  </si>
  <si>
    <t xml:space="preserve"> PLAN OPERATIVO ANUAL DE INVERSIONES 2017</t>
  </si>
  <si>
    <t>Fortalecimiento del Sistema de Competitividad, Ciencia, Tecnología e Innovación</t>
  </si>
  <si>
    <t>Fortalecimiento de la gestión departamental en el proceso planificador de proyectos del SGR</t>
  </si>
  <si>
    <t>Desarrollo y Fortalecimiento del Banco de Proyectos Departamental y la red de Banco de Proyectos Municipal</t>
  </si>
  <si>
    <t>Fortalecimiento a la Gestión Pública  de los Entes Territoriales del Departamento</t>
  </si>
  <si>
    <t>6.2.1.4</t>
  </si>
  <si>
    <t>Apoyo al fortalecimiento institucional de la Asamblea Departamental</t>
  </si>
  <si>
    <t>Fortalecimiento del proceso de planificación en el Departamento de Nariño</t>
  </si>
  <si>
    <t xml:space="preserve">Apoyo a los procesos de fortalecimiento de espacios de control social y veeduria en el Departamento de Nariño </t>
  </si>
  <si>
    <t xml:space="preserve">Fortalecimiento de la autonomia en el ejercicio del gobierno propio de los siete pueblos indigenas del Departamento de Nariño, occidente </t>
  </si>
  <si>
    <t xml:space="preserve">fortalecimiento de la gobernabilidad de los consejos comunitarios y organizaciones afro en el Departamento de Nariño </t>
  </si>
  <si>
    <t xml:space="preserve">Apoyo a los procesos de organización y proyectos de vida de las familias Rrom en el Departamento de Nariño </t>
  </si>
  <si>
    <t>Apoyo a la formulacion de los planes de accion como mecanismo de fortalecimiento a las organizaciones comunales en el Departamento de Nariño</t>
  </si>
  <si>
    <t xml:space="preserve">Fortalecer espacios de participacion y desarrollo socio-rural de las comunidades y organizaciones campesinas del Departamento de Nariño </t>
  </si>
  <si>
    <t>Fortalecimiento de la integración y desarrollo de los municipios del área fronteriza del Departamento</t>
  </si>
  <si>
    <t>Estudios tecnicos para la generacion de conocimiento sobre amenaza, vulnerabilidad y riesgo y su divulgaciona a la comunidad en el Departamento de Nariño.</t>
  </si>
  <si>
    <t>456, 457, 458, 459, 460, 461</t>
  </si>
  <si>
    <t>Asistencia tecnica en gestion del riesgo de desastres a los 64 CMGRD y construccion de obras de mitigacion en el departamento de Nariño</t>
  </si>
  <si>
    <t>462, 463, 464, 465, 466, 467, 468, 469</t>
  </si>
  <si>
    <t>Fortalecimiento de la capacidad de respuesta de la DAGRD ante un evento, emergencia o desastre en el departamento de Nariño</t>
  </si>
  <si>
    <t>470, 471, 472, 473, 474, 475, 476</t>
  </si>
  <si>
    <t>Programa de fortalecimiento de finanzas Departamentales a traves del control y erradicacion de productos adulterados y de contrabando sujetos al impuesto de consumo</t>
  </si>
  <si>
    <t>Fortalecimiento del sector Minero en el Departamento de Nariño.</t>
  </si>
  <si>
    <t>Mantenimiento de la red vial en el Departamento de Nariño.</t>
  </si>
  <si>
    <t>Gestión de proyectos para la Infraestructura Aeroportuaria, en el Departamento de Nariño.</t>
  </si>
  <si>
    <t>Mantenimiento, adecuación, y/o construcción de la infraestructura social, en el Departamento de Nariño.</t>
  </si>
  <si>
    <t>Implementacion y seguimiento del plan de Aseguramiento y desarrollo institucional en aseguramiento en la prestacion de servicios de Agua Potable y saneamiento basico en el Departamento de Nariño</t>
  </si>
  <si>
    <t>Inversiones para estudios, construcción y mejoramiento de Infraestructura en el Sector Agua Potable y Saneamiento Basico en el Departamento de Nariño</t>
  </si>
  <si>
    <t>Gestión del Riesgo Sectorial, atención de emergencias en el Departamento de Nariño</t>
  </si>
  <si>
    <t>Intervención para las Zonas Rurales con Sistemas No Convencionales</t>
  </si>
  <si>
    <t>Diseño y producción de contenidos para la implementación de la Estrategia de Comunicación Pública de la Gobernación de Nariño</t>
  </si>
  <si>
    <t>603-604</t>
  </si>
  <si>
    <t xml:space="preserve">Distribución y divulgación de los contenidos generados desde la Estrategia de Comunicación Pública de la Gobernación de Nariño. </t>
  </si>
  <si>
    <t>Diseño e implementación de la Estrategia de Comunicación Pública de la Gobernación de Nariño</t>
  </si>
  <si>
    <t>Fortalecimiento de la Implementación del Plan Decenal de Soberania y Seguridad Alimentaria</t>
  </si>
  <si>
    <t>Fortalecimiento de la Gestión en la Secretaría de las tecnologias de la información y las comunicación, Innovación y Gobierno Abierto del Departamento de Nariño</t>
  </si>
  <si>
    <t>Fortalecimiento de la Cultura y Cobertura digital TIC del Departamento de Nariño.</t>
  </si>
  <si>
    <t>Estrategias para el Ecosistema de Innovación Social</t>
  </si>
  <si>
    <t>Fortalecimiento de la institucionalidad cultural de Nariño</t>
  </si>
  <si>
    <t>2.6.1.5</t>
  </si>
  <si>
    <t>Fortalecimiento de la Banda Sinfónica Departamental de Nariño</t>
  </si>
  <si>
    <t>2.6.1.6</t>
  </si>
  <si>
    <t xml:space="preserve">Implementación del programa Departamental de Estímulos y concertación, para cofinanciar propuestas del sector cultural </t>
  </si>
  <si>
    <t>Diseño e Implementación de  Laboratorios de creación en expresiones artisticas</t>
  </si>
  <si>
    <t>2.6.2.4</t>
  </si>
  <si>
    <t xml:space="preserve">Circulación departamental, nacional e internacional  de artistas, agraupaciones y propuestas culturales </t>
  </si>
  <si>
    <t>2.6.3.5</t>
  </si>
  <si>
    <t>2.6.3.6</t>
  </si>
  <si>
    <t>Implementación de  ejercicios de formación enfocados a comunicación ciudadana, comunitaria e indígena</t>
  </si>
  <si>
    <t>Implementadas estrategias de protección, salvaguardia, apropiación social y difusión de los bienes y manifestaciones patrimoniales del Departamento.</t>
  </si>
  <si>
    <t>Fortalecidos los planes especiales de salvaguardia y proyectos relacionados con las declaratorias de la UNESCO</t>
  </si>
  <si>
    <t>Apoyo a procesos de desarrollo sostenible intersectoriales y crecimiento verde de los sectores económicos, sociales y de servicios</t>
  </si>
  <si>
    <t>Apoyo a acciones y formulación de la política pública de cambio climático</t>
  </si>
  <si>
    <t>Apoyo a procesos de gestión, gobernanza y cultura ambiental en el Departamento de Nariño</t>
  </si>
  <si>
    <t xml:space="preserve">Incremento de la cobertura en los niveles de transición, primaria, secundaria y media en los establecimientos educativos de los municipios no certificados de Nariño </t>
  </si>
  <si>
    <t>Protección de derechos y generación de oportunidades para adolescentes y jovenes en el departamento de Nariño</t>
  </si>
  <si>
    <t>Protección de derechos y atención integral para la primera infancia e infancia del departamento de Nariño</t>
  </si>
  <si>
    <t>Protección de derechos y generación de oportunidades para mujeres del departamento de nariño</t>
  </si>
  <si>
    <t>Restauración de la cobertura natural en áreas de recarga hidrica a través de procesos de adquisición de predios, mantenimiento e implementación de estrategias de pago por servicios ambientales</t>
  </si>
  <si>
    <t>Protección de derechos de los habitantes de calle del departamento de Nariño</t>
  </si>
  <si>
    <t>Protección de derechos y atención integral a adultos mayores en el departamento de Nariño</t>
  </si>
  <si>
    <t>Proteccion de derechos e inlusión social de personas con discapacidad en el departamento de Nariño.</t>
  </si>
  <si>
    <t>Protección de derechos y generación de oportunidades para población LGTBI en el departamento de Nariño</t>
  </si>
  <si>
    <t xml:space="preserve">Foratalecimiento de los programas y actividades Deportivas, Recreativas de actividad física y el aprovechamiento del Tiempo Libre en el Departamento de Nariño </t>
  </si>
  <si>
    <t xml:space="preserve">Sostenimiento de los programas  Deportivos, Recreativos y de Actividad Física cofinanciados por  Coldeportes </t>
  </si>
  <si>
    <t>Mejoramiento de la convivencia ciudadana en el Departamento, fortaleciendo el orden público, la cultura ciudadana, la promoción y protección de los derechos humanos y el acceso a la justicia.</t>
  </si>
  <si>
    <t>Mejoramiento de la calidad educativa en los 61 municipios no certificados del departamento de Nariño 2017</t>
  </si>
  <si>
    <t>Fortalecimiento de la competitividad del turismo en Nariño.</t>
  </si>
  <si>
    <t>Apoyo a proyectos produuctivos para el fortalecimiento empresarial rural de los pequeños productores del Departamento de Nariño</t>
  </si>
  <si>
    <t>Fortalecimiento de la secretaria de agricultura para incrementar el desarrollo productivo, agroindustrial, comercial y competitivo del sector agropecuario del Departamento de Nariño.</t>
  </si>
  <si>
    <t>Fortalecimiento de todos los eslabones de las cadenas productivas en el Departamento de Nariño.</t>
  </si>
  <si>
    <t>Apoyar el fortalecimiento a las capacidades productivas, agroindustrialers, organizacionales, socioempresariales para la generación de ingresos.</t>
  </si>
  <si>
    <t>1.1.2.4</t>
  </si>
  <si>
    <t>Fortalecimiento de la cultura de la seguridad vial mediante la implementación del Plan Departamental de Seguridad Vial.</t>
  </si>
  <si>
    <t xml:space="preserve">Fortalecer la señalización y demarcación vial en 25 municipios del Departamento de Nariño </t>
  </si>
  <si>
    <t>Formación de hábitos, comportamiento y conductas mediante la operación de la Escuela de formación en seguridad vial y movilidad sostenible en nueve municipios del departamento de Nariño</t>
  </si>
  <si>
    <t>Fortalecer a la Subsecretaría de Tránsito y Transporte para cumplir sus funciones como autoridad y organismo de tránsito</t>
  </si>
  <si>
    <t>27 y 28</t>
  </si>
  <si>
    <t>Realización de la segunda etapa del proyecto del modelo de economía colaborativa pertinente para la paz territorial ecolab nariño</t>
  </si>
  <si>
    <t>153, 154,155,156,157,158,159,160,161,162,163,164,165,166,167,168,169,170</t>
  </si>
  <si>
    <t>Contribuyendo a la construccion y disfrute de un ambiente saludable en el departamento de Nariño.</t>
  </si>
  <si>
    <t>171, 172, 173, 174, 175, 176, 177, 178, 179</t>
  </si>
  <si>
    <t>Fortalecimiento de estilos de vida saludables para prevencion de enfermedades cronicas en el departamento de Nariño.</t>
  </si>
  <si>
    <t>180, 181, 182, 183, 184, 185, 186, 187, 188, 189, 190, 191</t>
  </si>
  <si>
    <t>Implementacion del modelo de atencion primaria en salud mental en el departamento de Nariño.</t>
  </si>
  <si>
    <t>192, 193, 194, 195</t>
  </si>
  <si>
    <t>Comprometidos con los derechos sexuales y reproductivos en el departamento de Nariño</t>
  </si>
  <si>
    <t>196, 197, 198, 199, 200, 201, 202, 203, 204, 205, 206, 207, 208, 209, 210</t>
  </si>
  <si>
    <t>Fortalecimiento de capacidades a DLS, IPS, y comunidad para intervenir factores de riesgo en enfermedades transmisibles en el departamento de Nariño.</t>
  </si>
  <si>
    <t>211, 212, 213, 214, 215, 216, 217, 218, 219, 220, 221, 222</t>
  </si>
  <si>
    <t>Fortalecimiento de la gestion del riesgo en el sector salud en el departamento de Nariño</t>
  </si>
  <si>
    <t>223, 224, 225, 226, 227</t>
  </si>
  <si>
    <t>Fortalecimiento de la capacidad de gestion en salud y ambito laboral para actores del sistema en el departamento de nariño</t>
  </si>
  <si>
    <t xml:space="preserve">228, 229, 230, 231, 232, 233, 234, 235, 236, 237, 238, 239, 240, 241, 242, 243, 244, 245, 246 </t>
  </si>
  <si>
    <t>247, 248, 249, 250</t>
  </si>
  <si>
    <t>Implementacion de la gestion de la salud con población victima y con enfoque de genero</t>
  </si>
  <si>
    <t>252, 258</t>
  </si>
  <si>
    <t>Fortalecimiento de la diversidad etnica y cultural para acceso a servicios de salud con enfoque diferencial en el departamento de nariño</t>
  </si>
  <si>
    <t>253, 254, 255</t>
  </si>
  <si>
    <t>Mejoramiento de la situación de salud para la población en condición de envejecimiento y vejez en el departamento de Nariño</t>
  </si>
  <si>
    <t>Implementacion de politica publica de discapacidad en el departamento de Nariño</t>
  </si>
  <si>
    <t>2.3.8.4</t>
  </si>
  <si>
    <t>2.3.8.5</t>
  </si>
  <si>
    <t>2.3.9.6</t>
  </si>
  <si>
    <t>2.3.9.9</t>
  </si>
  <si>
    <t xml:space="preserve">259, 260, 261, 262, 264, 265, 266, 267, 268, 269, 270, 271, 272, 273, 275, 276, 277, 278, 279, 280, 281, 282, 283, 284, 285, 287
</t>
  </si>
  <si>
    <t>274, 286</t>
  </si>
  <si>
    <t>Implementación del plan de intervenciones colectivas del departamento de Nariño vigencia 2017</t>
  </si>
  <si>
    <t>Implementación de la estrategia de cooperación internacional en el Departamento de Nariño</t>
  </si>
  <si>
    <t>Transferencias de Ley - Realizada la reserva para el bienestar de artistas, gestores y cultores en el ámbito de la seguridad social</t>
  </si>
  <si>
    <t xml:space="preserve">Desarrollo Institucional y fortalecimiento de la función publica de la Gobernación de Nariño a través de los Sistemas Integrados de Gestión </t>
  </si>
  <si>
    <t>6.2.1.5</t>
  </si>
  <si>
    <t>6.2.1.6</t>
  </si>
  <si>
    <t>8,29 Y 30</t>
  </si>
  <si>
    <t>9,31,32,33,34,35 Y 36</t>
  </si>
  <si>
    <t>10,37,38,39 Y 40</t>
  </si>
  <si>
    <t xml:space="preserve">Mejoramiento de la implementación de rutas de prevención en la urgencia para salvaguardar la vida e integridad de la población </t>
  </si>
  <si>
    <t>Mejoramiento de la coordinación de esfuerzos institucionales para la reconstrucción y dignificación de los proyectos de vida individual y colectiva de las víctimas del conflicto armado</t>
  </si>
  <si>
    <t>Fortalecimiento de los procesos de coordinación y participación para la implementación de la política pública de víctimas en el territorio</t>
  </si>
  <si>
    <t>Fortalecimiento de la reconciliación para la no repetición de violaciones a los derechos humanos en el departamento de Nariño</t>
  </si>
  <si>
    <t>Fortalecimiento  de la arquitectura territorial y cultura de paz en el departamento de Nariño</t>
  </si>
  <si>
    <t>Fortalecimiento de la capacidad organizacional de la secretaria de educación departamental de Nariño</t>
  </si>
  <si>
    <t>Fortalecimiento de las condiciones de salud de los niños y niñas del departamento de Nariño</t>
  </si>
  <si>
    <t>Fortalecimiento del laboratorio de salud publica - camino a la acreditación.</t>
  </si>
  <si>
    <t>Fortalecimiento de las cadenas y sistemas productivos en ciencia, tecnología, innovación  e investigación en el Departamento de Nariño.</t>
  </si>
  <si>
    <t>Promoción de Nariño corazón del mundo como un destino turistico</t>
  </si>
  <si>
    <t>Construcción y/o adquisición de vivienda de interés social para familias vulnerables del Departamento de Nariño</t>
  </si>
  <si>
    <t>Mejoramiento cualitativo de vivienda y/o conexiones intradomiciliarias para las familias vulnerables del Departamento de Nariño</t>
  </si>
  <si>
    <t>Habilitación y/o adquisición de suelo para vivienda de interés social en el Departamento de Nariño</t>
  </si>
  <si>
    <t>Transferencias-Universidad de Nariño Ley 30</t>
  </si>
  <si>
    <t>Mejorar y cualificar la prestación del servicio  existente en Educación en los Municipios Del Departamento de Nariño (Proyectos Estratégicos Despacho del Gobernador)</t>
  </si>
  <si>
    <t>Mejorar la calidad de vida en el marco de las politicas Sanitarias.  (Proyectos Estratégicos Despacho del Gobernador)</t>
  </si>
  <si>
    <t xml:space="preserve">Fortalecimiento de la autoridad sanitaria para la gestion en salud del departamento de Nariño </t>
  </si>
  <si>
    <t>Transferencias 5% Ministerio del Transporte</t>
  </si>
  <si>
    <t>Implementacion de programa de trazabilidad y señalizacion de producto  sujeto al impuesto al consumo</t>
  </si>
  <si>
    <r>
      <t xml:space="preserve">Fortalecimiento </t>
    </r>
    <r>
      <rPr>
        <sz val="10"/>
        <color theme="1"/>
        <rFont val="Arial"/>
        <family val="2"/>
      </rPr>
      <t>para el funcionamiento del Consejo Departamental de Planeación</t>
    </r>
  </si>
  <si>
    <t>Fortalecimiento del Comité Regional de Ordenamiento Territorial y formulacion del POD</t>
  </si>
  <si>
    <t>2.4.2</t>
  </si>
  <si>
    <t>2.4.2.1</t>
  </si>
  <si>
    <t>2.4.2.2</t>
  </si>
  <si>
    <t>2.4.2.3</t>
  </si>
  <si>
    <t>2.4.3</t>
  </si>
  <si>
    <t>2.4.3.1</t>
  </si>
  <si>
    <t>2.4.4</t>
  </si>
  <si>
    <t>2.4.4.1</t>
  </si>
  <si>
    <t>Implementado el programa de cooperación cultural  a nivel departamental para la gestión e implementación proyectos de innovación y emprendimiento con el sector cultural</t>
  </si>
  <si>
    <t>Fortalecimiento de la red de bibliotecas públicas en el Departamento de Nariño</t>
  </si>
  <si>
    <t>Apoyo a iniciativas de población afro, indigena y discapacitada del Departamento de Nariño</t>
  </si>
  <si>
    <t>Apoyar el acceso al servicio de agua potable y saneamiento basico en el departamento de Nariño (Proyectos Estratégicos Despacho del Gobernador)</t>
  </si>
  <si>
    <t>Apoyo a la superación de condiciones de vulnerabilidad de las víctimas de conflicto armado del departamento de Nariño</t>
  </si>
  <si>
    <t>Mejoramiento del acceso y goce efectivo de los derechos humanos y el derecho internacional  humanitario en el departamento de Nariño</t>
  </si>
  <si>
    <t>Implementación del Plan de Bienestar Social en la Gobernación de Nariño</t>
  </si>
  <si>
    <t>Fortalecimiento de los procesos de articulación intersectorial que propendan por la seguridad alimentaria  y nutricional de la población nariñense</t>
  </si>
  <si>
    <t>Fortalecimiento y mecanismos basicos de la planificación Ambiental en el Departamento de Nariño</t>
  </si>
  <si>
    <t>Diseño Implementación y consolidación de GANA (Gobierno Abierto) en todo el Departamento de Nariño</t>
  </si>
  <si>
    <t>Entregado</t>
  </si>
  <si>
    <t>Para registro</t>
  </si>
  <si>
    <t>Fortalecimiento del Centro de Innovación Social de Nariño</t>
  </si>
  <si>
    <t>Mejoramiento de los ambientes de aprendizaje en los establecimientos educativos del Departamento</t>
  </si>
  <si>
    <t>2.7.1.3</t>
  </si>
  <si>
    <t xml:space="preserve">Adecuación, construcción, mantenimiento, seguridad de escenarios deportivos y recreativos en todo el Departamento </t>
  </si>
  <si>
    <t>2.7.1.4</t>
  </si>
  <si>
    <t>Transferencias a municipios</t>
  </si>
  <si>
    <t>Transferencias (Fondo De Contingencia. FONPET 10% y registro 20%)</t>
  </si>
  <si>
    <t>Transferencias - Rendimientos Financieros</t>
  </si>
  <si>
    <t>2.4.2.4</t>
  </si>
</sst>
</file>

<file path=xl/styles.xml><?xml version="1.0" encoding="utf-8"?>
<styleSheet xmlns="http://schemas.openxmlformats.org/spreadsheetml/2006/main">
  <numFmts count="7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0;[Red]0"/>
    <numFmt numFmtId="165" formatCode="_(* #,##0_);_(* \(#,##0\);_(* &quot;-&quot;??_);_(@_)"/>
    <numFmt numFmtId="166" formatCode="&quot;$&quot;#,##0;[Red]\-&quot;$&quot;#,##0"/>
    <numFmt numFmtId="167" formatCode="_-* #,##0_-;\-* #,##0_-;_-* &quot;-&quot;??_-;_-@_-"/>
    <numFmt numFmtId="168" formatCode="_(* #,##0.0_);_(* \(#,##0.0\);_(* &quot;-&quot;??_);_(@_)"/>
  </numFmts>
  <fonts count="1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 Narrow"/>
      <family val="2"/>
    </font>
    <font>
      <sz val="9"/>
      <color rgb="FF333333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8" fillId="0" borderId="0"/>
  </cellStyleXfs>
  <cellXfs count="19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5" borderId="2" xfId="0" applyFont="1" applyFill="1" applyBorder="1" applyAlignment="1">
      <alignment horizontal="justify" vertical="center" wrapText="1"/>
    </xf>
    <xf numFmtId="0" fontId="1" fillId="5" borderId="3" xfId="0" applyFont="1" applyFill="1" applyBorder="1" applyAlignment="1">
      <alignment horizontal="justify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right"/>
    </xf>
    <xf numFmtId="0" fontId="3" fillId="6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center"/>
    </xf>
    <xf numFmtId="0" fontId="3" fillId="6" borderId="1" xfId="0" applyFont="1" applyFill="1" applyBorder="1" applyAlignment="1">
      <alignment horizontal="right" vertical="center"/>
    </xf>
    <xf numFmtId="0" fontId="1" fillId="5" borderId="1" xfId="0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5" borderId="4" xfId="0" applyFont="1" applyFill="1" applyBorder="1" applyAlignment="1">
      <alignment horizontal="justify" vertical="center" wrapText="1"/>
    </xf>
    <xf numFmtId="0" fontId="1" fillId="5" borderId="7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justify" vertical="center" wrapText="1"/>
    </xf>
    <xf numFmtId="0" fontId="2" fillId="7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right" vertical="center"/>
    </xf>
    <xf numFmtId="0" fontId="2" fillId="4" borderId="8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center" vertical="center" wrapText="1"/>
    </xf>
    <xf numFmtId="164" fontId="2" fillId="8" borderId="7" xfId="0" applyNumberFormat="1" applyFont="1" applyFill="1" applyBorder="1" applyAlignment="1">
      <alignment horizontal="center" vertical="center" wrapText="1"/>
    </xf>
    <xf numFmtId="3" fontId="2" fillId="8" borderId="7" xfId="0" applyNumberFormat="1" applyFont="1" applyFill="1" applyBorder="1" applyAlignment="1">
      <alignment horizontal="center" vertical="center" wrapText="1"/>
    </xf>
    <xf numFmtId="3" fontId="1" fillId="0" borderId="0" xfId="0" applyNumberFormat="1" applyFont="1"/>
    <xf numFmtId="3" fontId="2" fillId="4" borderId="8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right" vertical="center"/>
    </xf>
    <xf numFmtId="3" fontId="1" fillId="0" borderId="1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justify" vertical="center" wrapText="1"/>
    </xf>
    <xf numFmtId="1" fontId="1" fillId="0" borderId="9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4" fontId="1" fillId="0" borderId="8" xfId="0" applyNumberFormat="1" applyFont="1" applyFill="1" applyBorder="1" applyAlignment="1">
      <alignment vertical="center"/>
    </xf>
    <xf numFmtId="0" fontId="1" fillId="0" borderId="0" xfId="0" applyFont="1" applyFill="1"/>
    <xf numFmtId="0" fontId="1" fillId="0" borderId="4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right" vertical="center"/>
    </xf>
    <xf numFmtId="0" fontId="7" fillId="6" borderId="1" xfId="0" applyFont="1" applyFill="1" applyBorder="1" applyAlignment="1">
      <alignment horizontal="justify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" fontId="8" fillId="5" borderId="9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1" fontId="1" fillId="5" borderId="9" xfId="0" applyNumberFormat="1" applyFont="1" applyFill="1" applyBorder="1" applyAlignment="1">
      <alignment horizontal="center" vertical="center" wrapText="1"/>
    </xf>
    <xf numFmtId="1" fontId="1" fillId="5" borderId="1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1" fontId="1" fillId="5" borderId="8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" fontId="8" fillId="0" borderId="9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/>
    </xf>
    <xf numFmtId="3" fontId="1" fillId="0" borderId="8" xfId="0" applyNumberFormat="1" applyFont="1" applyBorder="1" applyAlignment="1">
      <alignment vertical="center"/>
    </xf>
    <xf numFmtId="0" fontId="7" fillId="2" borderId="1" xfId="0" applyFont="1" applyFill="1" applyBorder="1" applyAlignment="1">
      <alignment horizontal="justify"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7" fillId="6" borderId="2" xfId="0" applyFont="1" applyFill="1" applyBorder="1" applyAlignment="1">
      <alignment horizontal="justify" vertical="center" wrapText="1"/>
    </xf>
    <xf numFmtId="0" fontId="7" fillId="3" borderId="2" xfId="0" applyFont="1" applyFill="1" applyBorder="1" applyAlignment="1">
      <alignment horizontal="justify" vertical="center" wrapText="1"/>
    </xf>
    <xf numFmtId="0" fontId="7" fillId="6" borderId="4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justify" vertical="center" wrapText="1"/>
    </xf>
    <xf numFmtId="0" fontId="7" fillId="2" borderId="3" xfId="0" applyFont="1" applyFill="1" applyBorder="1" applyAlignment="1">
      <alignment horizontal="justify" vertical="center" wrapText="1"/>
    </xf>
    <xf numFmtId="0" fontId="7" fillId="7" borderId="3" xfId="0" applyFont="1" applyFill="1" applyBorder="1" applyAlignment="1">
      <alignment horizontal="justify" vertical="center" wrapText="1"/>
    </xf>
    <xf numFmtId="0" fontId="8" fillId="5" borderId="1" xfId="0" applyFont="1" applyFill="1" applyBorder="1" applyAlignment="1">
      <alignment horizontal="justify" vertical="center" wrapText="1"/>
    </xf>
    <xf numFmtId="0" fontId="8" fillId="5" borderId="2" xfId="0" applyFont="1" applyFill="1" applyBorder="1" applyAlignment="1">
      <alignment horizontal="justify" vertical="center" wrapText="1"/>
    </xf>
    <xf numFmtId="0" fontId="7" fillId="7" borderId="1" xfId="0" applyFont="1" applyFill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167" fontId="1" fillId="0" borderId="1" xfId="1" applyNumberFormat="1" applyFont="1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 applyProtection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1" fillId="9" borderId="1" xfId="0" applyFont="1" applyFill="1" applyBorder="1" applyAlignment="1">
      <alignment vertical="center" wrapText="1"/>
    </xf>
    <xf numFmtId="0" fontId="1" fillId="9" borderId="1" xfId="0" applyFont="1" applyFill="1" applyBorder="1" applyAlignment="1">
      <alignment horizontal="left" vertical="center" wrapText="1"/>
    </xf>
    <xf numFmtId="3" fontId="7" fillId="6" borderId="8" xfId="0" applyNumberFormat="1" applyFont="1" applyFill="1" applyBorder="1" applyAlignment="1">
      <alignment horizontal="right" vertical="center" wrapText="1"/>
    </xf>
    <xf numFmtId="3" fontId="7" fillId="6" borderId="1" xfId="0" applyNumberFormat="1" applyFont="1" applyFill="1" applyBorder="1" applyAlignment="1">
      <alignment horizontal="right" vertical="center" wrapText="1"/>
    </xf>
    <xf numFmtId="3" fontId="7" fillId="2" borderId="8" xfId="0" applyNumberFormat="1" applyFont="1" applyFill="1" applyBorder="1" applyAlignment="1">
      <alignment horizontal="right" vertical="center" wrapText="1"/>
    </xf>
    <xf numFmtId="3" fontId="7" fillId="2" borderId="1" xfId="0" applyNumberFormat="1" applyFont="1" applyFill="1" applyBorder="1" applyAlignment="1">
      <alignment horizontal="right" vertical="center" wrapText="1"/>
    </xf>
    <xf numFmtId="3" fontId="7" fillId="7" borderId="8" xfId="0" applyNumberFormat="1" applyFont="1" applyFill="1" applyBorder="1" applyAlignment="1">
      <alignment horizontal="right" vertical="center" wrapText="1"/>
    </xf>
    <xf numFmtId="3" fontId="7" fillId="7" borderId="1" xfId="0" applyNumberFormat="1" applyFont="1" applyFill="1" applyBorder="1" applyAlignment="1">
      <alignment horizontal="right" vertical="center" wrapText="1"/>
    </xf>
    <xf numFmtId="3" fontId="7" fillId="3" borderId="1" xfId="0" applyNumberFormat="1" applyFont="1" applyFill="1" applyBorder="1" applyAlignment="1">
      <alignment horizontal="right" vertical="center" wrapText="1"/>
    </xf>
    <xf numFmtId="3" fontId="7" fillId="0" borderId="1" xfId="0" applyNumberFormat="1" applyFont="1" applyFill="1" applyBorder="1" applyAlignment="1">
      <alignment horizontal="right" vertical="center" wrapText="1"/>
    </xf>
    <xf numFmtId="3" fontId="8" fillId="0" borderId="8" xfId="0" applyNumberFormat="1" applyFont="1" applyFill="1" applyBorder="1" applyAlignment="1">
      <alignment horizontal="right" vertical="center" wrapText="1"/>
    </xf>
    <xf numFmtId="167" fontId="1" fillId="9" borderId="1" xfId="1" applyNumberFormat="1" applyFont="1" applyFill="1" applyBorder="1" applyAlignment="1">
      <alignment horizontal="right" vertical="center" wrapText="1"/>
    </xf>
    <xf numFmtId="3" fontId="1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1" fillId="0" borderId="1" xfId="0" applyNumberFormat="1" applyFont="1" applyFill="1" applyBorder="1" applyAlignment="1">
      <alignment vertical="center"/>
    </xf>
    <xf numFmtId="3" fontId="1" fillId="0" borderId="1" xfId="2" applyNumberFormat="1" applyFont="1" applyBorder="1" applyAlignment="1">
      <alignment vertical="center"/>
    </xf>
    <xf numFmtId="0" fontId="3" fillId="6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1" fillId="9" borderId="1" xfId="0" applyNumberFormat="1" applyFont="1" applyFill="1" applyBorder="1" applyAlignment="1" applyProtection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1" fontId="1" fillId="9" borderId="1" xfId="0" applyNumberFormat="1" applyFont="1" applyFill="1" applyBorder="1" applyAlignment="1">
      <alignment horizontal="center" vertical="center" wrapText="1"/>
    </xf>
    <xf numFmtId="1" fontId="4" fillId="9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3" fontId="1" fillId="0" borderId="1" xfId="1" applyNumberFormat="1" applyFont="1" applyBorder="1" applyAlignment="1">
      <alignment horizontal="right" vertical="center"/>
    </xf>
    <xf numFmtId="3" fontId="9" fillId="9" borderId="1" xfId="1" applyNumberFormat="1" applyFont="1" applyFill="1" applyBorder="1" applyAlignment="1">
      <alignment vertical="center"/>
    </xf>
    <xf numFmtId="3" fontId="9" fillId="10" borderId="1" xfId="1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167" fontId="1" fillId="0" borderId="1" xfId="1" applyNumberFormat="1" applyFont="1" applyFill="1" applyBorder="1" applyAlignment="1">
      <alignment vertical="center"/>
    </xf>
    <xf numFmtId="167" fontId="1" fillId="0" borderId="1" xfId="1" applyNumberFormat="1" applyFont="1" applyFill="1" applyBorder="1" applyAlignment="1">
      <alignment horizontal="right" vertical="center"/>
    </xf>
    <xf numFmtId="3" fontId="1" fillId="0" borderId="1" xfId="1" applyNumberFormat="1" applyFont="1" applyFill="1" applyBorder="1" applyAlignment="1">
      <alignment horizontal="right" vertical="center"/>
    </xf>
    <xf numFmtId="3" fontId="1" fillId="0" borderId="1" xfId="2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justify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165" fontId="1" fillId="0" borderId="1" xfId="1" applyNumberFormat="1" applyFont="1" applyFill="1" applyBorder="1" applyAlignment="1">
      <alignment horizontal="right" vertical="center"/>
    </xf>
    <xf numFmtId="165" fontId="1" fillId="0" borderId="8" xfId="1" applyNumberFormat="1" applyFont="1" applyFill="1" applyBorder="1" applyAlignment="1">
      <alignment horizontal="right" vertical="center"/>
    </xf>
    <xf numFmtId="166" fontId="1" fillId="0" borderId="1" xfId="0" applyNumberFormat="1" applyFont="1" applyFill="1" applyBorder="1" applyAlignment="1">
      <alignment horizontal="right" vertical="center"/>
    </xf>
    <xf numFmtId="3" fontId="1" fillId="0" borderId="8" xfId="0" applyNumberFormat="1" applyFont="1" applyFill="1" applyBorder="1" applyAlignment="1">
      <alignment vertical="center"/>
    </xf>
    <xf numFmtId="3" fontId="1" fillId="0" borderId="8" xfId="0" applyNumberFormat="1" applyFont="1" applyFill="1" applyBorder="1" applyAlignment="1">
      <alignment horizontal="right" vertical="center"/>
    </xf>
    <xf numFmtId="3" fontId="1" fillId="11" borderId="1" xfId="0" applyNumberFormat="1" applyFont="1" applyFill="1" applyBorder="1" applyAlignment="1">
      <alignment horizontal="right" vertical="center"/>
    </xf>
    <xf numFmtId="0" fontId="1" fillId="11" borderId="1" xfId="0" applyFont="1" applyFill="1" applyBorder="1" applyAlignment="1">
      <alignment horizontal="right" vertical="center"/>
    </xf>
    <xf numFmtId="0" fontId="1" fillId="11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vertical="center" wrapText="1"/>
    </xf>
    <xf numFmtId="1" fontId="4" fillId="11" borderId="1" xfId="0" applyNumberFormat="1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3" fontId="1" fillId="11" borderId="1" xfId="0" applyNumberFormat="1" applyFont="1" applyFill="1" applyBorder="1" applyAlignment="1">
      <alignment vertical="center"/>
    </xf>
    <xf numFmtId="3" fontId="1" fillId="11" borderId="8" xfId="0" applyNumberFormat="1" applyFont="1" applyFill="1" applyBorder="1" applyAlignment="1">
      <alignment vertical="center"/>
    </xf>
    <xf numFmtId="0" fontId="1" fillId="11" borderId="1" xfId="0" applyFont="1" applyFill="1" applyBorder="1" applyAlignment="1">
      <alignment horizontal="justify" vertical="center" wrapText="1"/>
    </xf>
    <xf numFmtId="0" fontId="1" fillId="11" borderId="8" xfId="0" applyFont="1" applyFill="1" applyBorder="1" applyAlignment="1">
      <alignment horizontal="center" vertical="center" wrapText="1"/>
    </xf>
    <xf numFmtId="43" fontId="1" fillId="0" borderId="0" xfId="1" applyFont="1"/>
    <xf numFmtId="0" fontId="1" fillId="12" borderId="0" xfId="0" applyFont="1" applyFill="1"/>
    <xf numFmtId="43" fontId="1" fillId="0" borderId="0" xfId="0" applyNumberFormat="1" applyFont="1"/>
    <xf numFmtId="0" fontId="10" fillId="0" borderId="0" xfId="0" applyFont="1"/>
    <xf numFmtId="1" fontId="1" fillId="0" borderId="0" xfId="0" applyNumberFormat="1" applyFont="1"/>
    <xf numFmtId="0" fontId="8" fillId="5" borderId="3" xfId="0" applyFont="1" applyFill="1" applyBorder="1" applyAlignment="1">
      <alignment horizontal="justify" vertical="center" wrapText="1"/>
    </xf>
    <xf numFmtId="0" fontId="5" fillId="0" borderId="0" xfId="0" applyFont="1" applyAlignment="1"/>
    <xf numFmtId="1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justify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" fontId="7" fillId="0" borderId="8" xfId="0" applyNumberFormat="1" applyFont="1" applyFill="1" applyBorder="1" applyAlignment="1">
      <alignment horizontal="right" vertical="center" wrapText="1"/>
    </xf>
    <xf numFmtId="3" fontId="1" fillId="0" borderId="1" xfId="2" applyNumberFormat="1" applyFont="1" applyFill="1" applyBorder="1" applyAlignment="1">
      <alignment horizontal="right" vertical="center"/>
    </xf>
    <xf numFmtId="3" fontId="1" fillId="0" borderId="1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right" vertical="center" wrapText="1"/>
    </xf>
    <xf numFmtId="0" fontId="1" fillId="9" borderId="1" xfId="0" applyFont="1" applyFill="1" applyBorder="1" applyAlignment="1">
      <alignment horizontal="justify" vertical="center" wrapText="1"/>
    </xf>
    <xf numFmtId="168" fontId="1" fillId="0" borderId="0" xfId="0" applyNumberFormat="1" applyFont="1"/>
    <xf numFmtId="43" fontId="1" fillId="13" borderId="0" xfId="1" applyFont="1" applyFill="1"/>
    <xf numFmtId="0" fontId="1" fillId="11" borderId="0" xfId="0" applyFont="1" applyFill="1"/>
    <xf numFmtId="3" fontId="1" fillId="0" borderId="8" xfId="0" applyNumberFormat="1" applyFont="1" applyBorder="1" applyAlignment="1">
      <alignment horizontal="center" vertical="center"/>
    </xf>
    <xf numFmtId="165" fontId="1" fillId="11" borderId="1" xfId="1" applyNumberFormat="1" applyFont="1" applyFill="1" applyBorder="1" applyAlignment="1">
      <alignment horizontal="right" vertical="center"/>
    </xf>
    <xf numFmtId="0" fontId="1" fillId="0" borderId="8" xfId="0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right" vertical="center"/>
    </xf>
    <xf numFmtId="3" fontId="1" fillId="0" borderId="8" xfId="2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13" borderId="0" xfId="0" applyFont="1" applyFill="1" applyAlignment="1">
      <alignment vertical="center"/>
    </xf>
    <xf numFmtId="3" fontId="1" fillId="13" borderId="0" xfId="0" applyNumberFormat="1" applyFont="1" applyFill="1" applyAlignment="1">
      <alignment vertical="center" wrapText="1"/>
    </xf>
    <xf numFmtId="0" fontId="1" fillId="9" borderId="0" xfId="0" applyFont="1" applyFill="1" applyAlignment="1">
      <alignment vertical="center" wrapText="1"/>
    </xf>
    <xf numFmtId="43" fontId="1" fillId="0" borderId="0" xfId="1" applyFont="1" applyAlignment="1">
      <alignment vertical="center"/>
    </xf>
    <xf numFmtId="3" fontId="1" fillId="13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14" borderId="0" xfId="0" applyFont="1" applyFill="1" applyAlignment="1">
      <alignment vertical="center"/>
    </xf>
    <xf numFmtId="165" fontId="1" fillId="14" borderId="0" xfId="1" applyNumberFormat="1" applyFont="1" applyFill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8" borderId="8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</cellXfs>
  <cellStyles count="4">
    <cellStyle name="Millares" xfId="1" builtinId="3"/>
    <cellStyle name="Moneda" xfId="2" builtinId="4"/>
    <cellStyle name="Normal" xfId="0" builtinId="0"/>
    <cellStyle name="Normal 17" xfId="3"/>
  </cellStyles>
  <dxfs count="0"/>
  <tableStyles count="0" defaultTableStyle="TableStyleMedium9" defaultPivotStyle="PivotStyleLight16"/>
  <colors>
    <mruColors>
      <color rgb="FFFFFF66"/>
      <color rgb="FFFFCC00"/>
      <color rgb="FFD1E87E"/>
      <color rgb="FFFFCC6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447505</xdr:colOff>
      <xdr:row>0</xdr:row>
      <xdr:rowOff>119062</xdr:rowOff>
    </xdr:from>
    <xdr:to>
      <xdr:col>15</xdr:col>
      <xdr:colOff>223740</xdr:colOff>
      <xdr:row>3</xdr:row>
      <xdr:rowOff>130969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0946" y="119062"/>
          <a:ext cx="4045677" cy="560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284"/>
  <sheetViews>
    <sheetView tabSelected="1" zoomScale="85" zoomScaleNormal="85" workbookViewId="0">
      <selection activeCell="J8" sqref="J8"/>
    </sheetView>
  </sheetViews>
  <sheetFormatPr baseColWidth="10" defaultColWidth="11.44140625" defaultRowHeight="13.2"/>
  <cols>
    <col min="1" max="1" width="9.109375" style="1" customWidth="1"/>
    <col min="2" max="2" width="8.88671875" style="2" customWidth="1"/>
    <col min="3" max="3" width="50.109375" style="3" customWidth="1"/>
    <col min="4" max="4" width="16" style="65" customWidth="1"/>
    <col min="5" max="5" width="17.6640625" style="63" hidden="1" customWidth="1"/>
    <col min="6" max="6" width="17.5546875" style="99" customWidth="1"/>
    <col min="7" max="7" width="16.109375" style="99" bestFit="1" customWidth="1"/>
    <col min="8" max="8" width="15.6640625" style="100" customWidth="1"/>
    <col min="9" max="9" width="15.44140625" style="100" customWidth="1"/>
    <col min="10" max="10" width="16" style="100" customWidth="1"/>
    <col min="11" max="12" width="16.33203125" style="100" customWidth="1"/>
    <col min="13" max="13" width="0.109375" style="178" hidden="1" customWidth="1"/>
    <col min="14" max="14" width="17.5546875" style="1" hidden="1" customWidth="1"/>
    <col min="15" max="15" width="18.88671875" style="1" hidden="1" customWidth="1"/>
    <col min="16" max="16" width="18.109375" style="1" customWidth="1"/>
    <col min="17" max="17" width="16.5546875" style="1" customWidth="1"/>
    <col min="18" max="18" width="13.6640625" style="1" customWidth="1"/>
    <col min="19" max="16384" width="11.44140625" style="1"/>
  </cols>
  <sheetData>
    <row r="2" spans="2:14" ht="15" customHeight="1">
      <c r="C2" s="191" t="s">
        <v>339</v>
      </c>
      <c r="D2" s="191"/>
      <c r="E2" s="191"/>
      <c r="F2" s="191"/>
      <c r="G2" s="191"/>
      <c r="H2" s="191"/>
    </row>
    <row r="3" spans="2:14" ht="15.6">
      <c r="B3" s="8"/>
      <c r="C3" s="190" t="s">
        <v>340</v>
      </c>
      <c r="D3" s="190"/>
      <c r="E3" s="190"/>
      <c r="F3" s="190"/>
      <c r="G3" s="190"/>
      <c r="H3" s="190"/>
      <c r="I3" s="155"/>
      <c r="J3" s="155"/>
      <c r="K3" s="155"/>
    </row>
    <row r="4" spans="2:14">
      <c r="B4" s="8"/>
      <c r="C4" s="81"/>
      <c r="D4" s="63"/>
    </row>
    <row r="5" spans="2:14" ht="52.5" customHeight="1">
      <c r="B5" s="188" t="s">
        <v>336</v>
      </c>
      <c r="C5" s="189"/>
      <c r="D5" s="24" t="s">
        <v>337</v>
      </c>
      <c r="E5" s="25" t="s">
        <v>338</v>
      </c>
      <c r="F5" s="26" t="s">
        <v>335</v>
      </c>
      <c r="G5" s="26" t="s">
        <v>328</v>
      </c>
      <c r="H5" s="26" t="s">
        <v>329</v>
      </c>
      <c r="I5" s="26" t="s">
        <v>330</v>
      </c>
      <c r="J5" s="26" t="s">
        <v>331</v>
      </c>
      <c r="K5" s="26" t="s">
        <v>332</v>
      </c>
      <c r="L5" s="26" t="s">
        <v>333</v>
      </c>
      <c r="M5" s="178" t="s">
        <v>495</v>
      </c>
      <c r="N5" s="1" t="s">
        <v>496</v>
      </c>
    </row>
    <row r="6" spans="2:14">
      <c r="B6" s="187" t="s">
        <v>334</v>
      </c>
      <c r="C6" s="187"/>
      <c r="D6" s="23"/>
      <c r="E6" s="23"/>
      <c r="F6" s="28">
        <f t="shared" ref="F6:L6" si="0">+F7+F43+F143+F158+F198+F214+F245</f>
        <v>761762868371.49377</v>
      </c>
      <c r="G6" s="28">
        <f t="shared" si="0"/>
        <v>83449454530.493774</v>
      </c>
      <c r="H6" s="28">
        <f t="shared" si="0"/>
        <v>586455685588</v>
      </c>
      <c r="I6" s="28">
        <f t="shared" si="0"/>
        <v>0</v>
      </c>
      <c r="J6" s="28">
        <f t="shared" si="0"/>
        <v>22242846800</v>
      </c>
      <c r="K6" s="28">
        <f t="shared" si="0"/>
        <v>23899999499</v>
      </c>
      <c r="L6" s="29">
        <f t="shared" si="0"/>
        <v>49207090967</v>
      </c>
      <c r="M6" s="178">
        <v>0</v>
      </c>
    </row>
    <row r="7" spans="2:14" ht="14.4">
      <c r="B7" s="9" t="s">
        <v>0</v>
      </c>
      <c r="C7" s="43" t="s">
        <v>48</v>
      </c>
      <c r="D7" s="44"/>
      <c r="E7" s="103"/>
      <c r="F7" s="89">
        <f t="shared" ref="F7:L7" si="1">+F8+F16+F23+F34</f>
        <v>4605905270.6087599</v>
      </c>
      <c r="G7" s="89">
        <f t="shared" si="1"/>
        <v>2597905270.6087599</v>
      </c>
      <c r="H7" s="89">
        <f t="shared" si="1"/>
        <v>0</v>
      </c>
      <c r="I7" s="89">
        <f t="shared" si="1"/>
        <v>0</v>
      </c>
      <c r="J7" s="89">
        <f t="shared" si="1"/>
        <v>0</v>
      </c>
      <c r="K7" s="89">
        <f t="shared" si="1"/>
        <v>500000000</v>
      </c>
      <c r="L7" s="90">
        <f t="shared" si="1"/>
        <v>1508000000</v>
      </c>
      <c r="M7" s="178">
        <v>0</v>
      </c>
    </row>
    <row r="8" spans="2:14" ht="18.75" customHeight="1">
      <c r="B8" s="10">
        <v>1.1000000000000001</v>
      </c>
      <c r="C8" s="69" t="s">
        <v>49</v>
      </c>
      <c r="D8" s="45"/>
      <c r="E8" s="104"/>
      <c r="F8" s="91">
        <f t="shared" ref="F8:L8" si="2">+F9+F11</f>
        <v>3521916270.6087599</v>
      </c>
      <c r="G8" s="91">
        <f t="shared" si="2"/>
        <v>1513916270.6087599</v>
      </c>
      <c r="H8" s="91">
        <f t="shared" si="2"/>
        <v>0</v>
      </c>
      <c r="I8" s="91">
        <f t="shared" si="2"/>
        <v>0</v>
      </c>
      <c r="J8" s="91">
        <f t="shared" si="2"/>
        <v>0</v>
      </c>
      <c r="K8" s="91">
        <f t="shared" si="2"/>
        <v>500000000</v>
      </c>
      <c r="L8" s="92">
        <f t="shared" si="2"/>
        <v>1508000000</v>
      </c>
      <c r="M8" s="178">
        <v>0</v>
      </c>
    </row>
    <row r="9" spans="2:14" ht="27.75" customHeight="1">
      <c r="B9" s="18" t="s">
        <v>8</v>
      </c>
      <c r="C9" s="77" t="s">
        <v>59</v>
      </c>
      <c r="D9" s="46"/>
      <c r="E9" s="105"/>
      <c r="F9" s="93">
        <f t="shared" ref="F9:L9" si="3">SUM(F10:F10)</f>
        <v>1780392755.6087599</v>
      </c>
      <c r="G9" s="93">
        <f t="shared" si="3"/>
        <v>272392755.60876</v>
      </c>
      <c r="H9" s="93">
        <f t="shared" si="3"/>
        <v>0</v>
      </c>
      <c r="I9" s="93">
        <f t="shared" si="3"/>
        <v>0</v>
      </c>
      <c r="J9" s="93">
        <f t="shared" si="3"/>
        <v>0</v>
      </c>
      <c r="K9" s="93">
        <f t="shared" si="3"/>
        <v>0</v>
      </c>
      <c r="L9" s="94">
        <f t="shared" si="3"/>
        <v>1508000000</v>
      </c>
      <c r="M9" s="178">
        <v>0</v>
      </c>
    </row>
    <row r="10" spans="2:14" ht="52.8">
      <c r="B10" s="11" t="s">
        <v>199</v>
      </c>
      <c r="C10" s="78" t="s">
        <v>405</v>
      </c>
      <c r="D10" s="57">
        <v>2016520001068</v>
      </c>
      <c r="E10" s="41">
        <v>23</v>
      </c>
      <c r="F10" s="32">
        <f>SUM(G10:L10)</f>
        <v>1780392755.6087599</v>
      </c>
      <c r="G10" s="33">
        <v>272392755.60876</v>
      </c>
      <c r="H10" s="67"/>
      <c r="I10" s="67"/>
      <c r="J10" s="67"/>
      <c r="K10" s="68"/>
      <c r="L10" s="33">
        <v>1508000000</v>
      </c>
      <c r="M10" s="179">
        <v>1</v>
      </c>
    </row>
    <row r="11" spans="2:14" ht="14.4">
      <c r="B11" s="18" t="s">
        <v>9</v>
      </c>
      <c r="C11" s="77" t="s">
        <v>11</v>
      </c>
      <c r="D11" s="46"/>
      <c r="E11" s="105"/>
      <c r="F11" s="93">
        <f>SUM(F12:F15)</f>
        <v>1741523515</v>
      </c>
      <c r="G11" s="93">
        <f t="shared" ref="G11:L11" si="4">SUM(G12:G15)</f>
        <v>1241523515</v>
      </c>
      <c r="H11" s="93">
        <f t="shared" si="4"/>
        <v>0</v>
      </c>
      <c r="I11" s="93">
        <f>SUM(I12:I15)</f>
        <v>0</v>
      </c>
      <c r="J11" s="93">
        <f t="shared" si="4"/>
        <v>0</v>
      </c>
      <c r="K11" s="93">
        <f t="shared" si="4"/>
        <v>500000000</v>
      </c>
      <c r="L11" s="94">
        <f t="shared" si="4"/>
        <v>0</v>
      </c>
      <c r="M11" s="178">
        <v>0</v>
      </c>
    </row>
    <row r="12" spans="2:14" ht="39.6">
      <c r="B12" s="11" t="s">
        <v>200</v>
      </c>
      <c r="C12" s="5" t="s">
        <v>413</v>
      </c>
      <c r="D12" s="57">
        <v>2016520001105</v>
      </c>
      <c r="E12" s="41">
        <v>24</v>
      </c>
      <c r="F12" s="32">
        <f t="shared" ref="F12:F15" si="5">SUM(G12:L12)</f>
        <v>500000000</v>
      </c>
      <c r="G12" s="32"/>
      <c r="H12" s="67"/>
      <c r="I12" s="67"/>
      <c r="J12" s="67"/>
      <c r="K12" s="127">
        <v>500000000</v>
      </c>
      <c r="L12" s="67"/>
      <c r="M12" s="185">
        <v>2</v>
      </c>
    </row>
    <row r="13" spans="2:14" ht="26.4">
      <c r="B13" s="11" t="s">
        <v>201</v>
      </c>
      <c r="C13" s="5" t="s">
        <v>414</v>
      </c>
      <c r="D13" s="57">
        <v>2016520001106</v>
      </c>
      <c r="E13" s="41">
        <v>25</v>
      </c>
      <c r="F13" s="32">
        <f t="shared" si="5"/>
        <v>527091622</v>
      </c>
      <c r="G13" s="128">
        <v>527091622</v>
      </c>
      <c r="H13" s="67"/>
      <c r="I13" s="67"/>
      <c r="J13" s="67"/>
      <c r="K13" s="68"/>
      <c r="L13" s="67"/>
      <c r="M13" s="185">
        <v>3</v>
      </c>
    </row>
    <row r="14" spans="2:14" ht="52.8">
      <c r="B14" s="11" t="s">
        <v>202</v>
      </c>
      <c r="C14" s="5" t="s">
        <v>415</v>
      </c>
      <c r="D14" s="57">
        <v>2016520001107</v>
      </c>
      <c r="E14" s="41">
        <v>26</v>
      </c>
      <c r="F14" s="32">
        <f t="shared" si="5"/>
        <v>181486169</v>
      </c>
      <c r="G14" s="128">
        <v>181486169</v>
      </c>
      <c r="H14" s="67"/>
      <c r="I14" s="67"/>
      <c r="J14" s="67"/>
      <c r="K14" s="68"/>
      <c r="L14" s="67"/>
      <c r="M14" s="185">
        <v>4</v>
      </c>
    </row>
    <row r="15" spans="2:14" ht="39.6">
      <c r="B15" s="11" t="s">
        <v>412</v>
      </c>
      <c r="C15" s="5" t="s">
        <v>416</v>
      </c>
      <c r="D15" s="57">
        <v>2016520001108</v>
      </c>
      <c r="E15" s="41" t="s">
        <v>417</v>
      </c>
      <c r="F15" s="32">
        <f t="shared" si="5"/>
        <v>532945724.00000006</v>
      </c>
      <c r="G15" s="128">
        <v>532945724.00000006</v>
      </c>
      <c r="H15" s="67"/>
      <c r="I15" s="67"/>
      <c r="J15" s="67"/>
      <c r="K15" s="68"/>
      <c r="L15" s="67"/>
      <c r="M15" s="185">
        <v>5</v>
      </c>
    </row>
    <row r="16" spans="2:14" ht="17.25" customHeight="1">
      <c r="B16" s="19">
        <v>1.2</v>
      </c>
      <c r="C16" s="70" t="s">
        <v>50</v>
      </c>
      <c r="D16" s="48"/>
      <c r="E16" s="106"/>
      <c r="F16" s="92">
        <f>+F17+F21</f>
        <v>942989000</v>
      </c>
      <c r="G16" s="92">
        <f t="shared" ref="G16:L16" si="6">+G17+G21</f>
        <v>942989000</v>
      </c>
      <c r="H16" s="92">
        <f t="shared" si="6"/>
        <v>0</v>
      </c>
      <c r="I16" s="92">
        <f t="shared" si="6"/>
        <v>0</v>
      </c>
      <c r="J16" s="92">
        <f t="shared" si="6"/>
        <v>0</v>
      </c>
      <c r="K16" s="92">
        <f t="shared" si="6"/>
        <v>0</v>
      </c>
      <c r="L16" s="92">
        <f t="shared" si="6"/>
        <v>0</v>
      </c>
      <c r="M16" s="178">
        <v>0</v>
      </c>
    </row>
    <row r="17" spans="2:14" ht="21" customHeight="1">
      <c r="B17" s="18" t="s">
        <v>10</v>
      </c>
      <c r="C17" s="77" t="s">
        <v>60</v>
      </c>
      <c r="D17" s="46"/>
      <c r="E17" s="107"/>
      <c r="F17" s="94">
        <f>SUM(F18:F20)</f>
        <v>635537408</v>
      </c>
      <c r="G17" s="94">
        <f t="shared" ref="G17:L17" si="7">SUM(G18:G20)</f>
        <v>635537408</v>
      </c>
      <c r="H17" s="94">
        <f t="shared" si="7"/>
        <v>0</v>
      </c>
      <c r="I17" s="94">
        <f t="shared" si="7"/>
        <v>0</v>
      </c>
      <c r="J17" s="94">
        <f t="shared" si="7"/>
        <v>0</v>
      </c>
      <c r="K17" s="94">
        <f t="shared" si="7"/>
        <v>0</v>
      </c>
      <c r="L17" s="94">
        <f t="shared" si="7"/>
        <v>0</v>
      </c>
      <c r="M17" s="178">
        <v>0</v>
      </c>
    </row>
    <row r="18" spans="2:14" ht="39.6">
      <c r="B18" s="11" t="s">
        <v>203</v>
      </c>
      <c r="C18" s="82" t="s">
        <v>456</v>
      </c>
      <c r="D18" s="57">
        <v>2016520001074</v>
      </c>
      <c r="E18" s="118" t="s">
        <v>453</v>
      </c>
      <c r="F18" s="32">
        <f t="shared" ref="F18:F20" si="8">SUM(G18:L18)</f>
        <v>111731552</v>
      </c>
      <c r="G18" s="121">
        <v>111731552</v>
      </c>
      <c r="H18" s="67"/>
      <c r="I18" s="67"/>
      <c r="J18" s="67"/>
      <c r="K18" s="68"/>
      <c r="L18" s="67"/>
      <c r="M18" s="179">
        <v>6</v>
      </c>
    </row>
    <row r="19" spans="2:14" ht="33.75" customHeight="1">
      <c r="B19" s="11" t="s">
        <v>204</v>
      </c>
      <c r="C19" s="82" t="s">
        <v>489</v>
      </c>
      <c r="D19" s="57">
        <v>2016520001075</v>
      </c>
      <c r="E19" s="119" t="s">
        <v>454</v>
      </c>
      <c r="F19" s="32">
        <f t="shared" si="8"/>
        <v>168210000</v>
      </c>
      <c r="G19" s="121">
        <v>168210000</v>
      </c>
      <c r="H19" s="67"/>
      <c r="I19" s="67"/>
      <c r="J19" s="67"/>
      <c r="K19" s="68"/>
      <c r="L19" s="67"/>
      <c r="M19" s="179">
        <v>7</v>
      </c>
      <c r="N19" s="152"/>
    </row>
    <row r="20" spans="2:14" ht="52.8">
      <c r="B20" s="11" t="s">
        <v>205</v>
      </c>
      <c r="C20" s="82" t="s">
        <v>457</v>
      </c>
      <c r="D20" s="57">
        <v>2016520001076</v>
      </c>
      <c r="E20" s="120" t="s">
        <v>455</v>
      </c>
      <c r="F20" s="32">
        <f t="shared" si="8"/>
        <v>355595856</v>
      </c>
      <c r="G20" s="122">
        <v>355595856</v>
      </c>
      <c r="H20" s="67"/>
      <c r="I20" s="67"/>
      <c r="J20" s="67"/>
      <c r="K20" s="68"/>
      <c r="L20" s="67"/>
      <c r="M20" s="179">
        <v>8</v>
      </c>
      <c r="N20" s="153"/>
    </row>
    <row r="21" spans="2:14" ht="21" customHeight="1">
      <c r="B21" s="18" t="s">
        <v>62</v>
      </c>
      <c r="C21" s="77" t="s">
        <v>61</v>
      </c>
      <c r="D21" s="46"/>
      <c r="E21" s="105"/>
      <c r="F21" s="93">
        <f t="shared" ref="F21:L21" si="9">SUM(F22:F22)</f>
        <v>307451592</v>
      </c>
      <c r="G21" s="93">
        <f t="shared" si="9"/>
        <v>307451592</v>
      </c>
      <c r="H21" s="93">
        <f t="shared" si="9"/>
        <v>0</v>
      </c>
      <c r="I21" s="93">
        <f t="shared" si="9"/>
        <v>0</v>
      </c>
      <c r="J21" s="93">
        <f t="shared" si="9"/>
        <v>0</v>
      </c>
      <c r="K21" s="93">
        <f t="shared" si="9"/>
        <v>0</v>
      </c>
      <c r="L21" s="94">
        <f t="shared" si="9"/>
        <v>0</v>
      </c>
      <c r="M21" s="178">
        <v>0</v>
      </c>
    </row>
    <row r="22" spans="2:14" ht="39.6">
      <c r="B22" s="11" t="s">
        <v>206</v>
      </c>
      <c r="C22" s="82" t="s">
        <v>458</v>
      </c>
      <c r="D22" s="57">
        <v>2016520001078</v>
      </c>
      <c r="E22" s="41"/>
      <c r="F22" s="32">
        <f t="shared" ref="F22" si="10">SUM(G22:L22)</f>
        <v>307451592</v>
      </c>
      <c r="G22" s="123">
        <v>307451592</v>
      </c>
      <c r="H22" s="67"/>
      <c r="I22" s="67"/>
      <c r="J22" s="67"/>
      <c r="K22" s="68"/>
      <c r="L22" s="67"/>
      <c r="M22" s="179">
        <v>9</v>
      </c>
    </row>
    <row r="23" spans="2:14" ht="21" customHeight="1">
      <c r="B23" s="19">
        <v>1.3</v>
      </c>
      <c r="C23" s="70" t="s">
        <v>51</v>
      </c>
      <c r="D23" s="48"/>
      <c r="E23" s="106"/>
      <c r="F23" s="92">
        <f t="shared" ref="F23:L23" si="11">+F24+F26+F28+F30</f>
        <v>141000000</v>
      </c>
      <c r="G23" s="92">
        <f t="shared" si="11"/>
        <v>141000000</v>
      </c>
      <c r="H23" s="92">
        <f t="shared" si="11"/>
        <v>0</v>
      </c>
      <c r="I23" s="92">
        <f t="shared" si="11"/>
        <v>0</v>
      </c>
      <c r="J23" s="92">
        <f t="shared" si="11"/>
        <v>0</v>
      </c>
      <c r="K23" s="92">
        <f t="shared" si="11"/>
        <v>0</v>
      </c>
      <c r="L23" s="92">
        <f t="shared" si="11"/>
        <v>0</v>
      </c>
      <c r="M23" s="178">
        <v>0</v>
      </c>
    </row>
    <row r="24" spans="2:14" ht="21" customHeight="1">
      <c r="B24" s="18" t="s">
        <v>69</v>
      </c>
      <c r="C24" s="77" t="s">
        <v>63</v>
      </c>
      <c r="D24" s="46"/>
      <c r="E24" s="107"/>
      <c r="F24" s="94">
        <f t="shared" ref="F24:L24" si="12">SUM(F25:F25)</f>
        <v>67303200</v>
      </c>
      <c r="G24" s="94">
        <f t="shared" si="12"/>
        <v>67303200</v>
      </c>
      <c r="H24" s="94">
        <f t="shared" si="12"/>
        <v>0</v>
      </c>
      <c r="I24" s="94">
        <f t="shared" si="12"/>
        <v>0</v>
      </c>
      <c r="J24" s="94">
        <f t="shared" si="12"/>
        <v>0</v>
      </c>
      <c r="K24" s="94">
        <f t="shared" si="12"/>
        <v>0</v>
      </c>
      <c r="L24" s="94">
        <f t="shared" si="12"/>
        <v>0</v>
      </c>
      <c r="M24" s="178">
        <v>0</v>
      </c>
    </row>
    <row r="25" spans="2:14" ht="39.6">
      <c r="B25" s="11" t="s">
        <v>207</v>
      </c>
      <c r="C25" s="82" t="s">
        <v>490</v>
      </c>
      <c r="D25" s="57">
        <v>2016520001073</v>
      </c>
      <c r="E25" s="120">
        <v>1</v>
      </c>
      <c r="F25" s="32">
        <f t="shared" ref="F25" si="13">SUM(G25:L25)</f>
        <v>67303200</v>
      </c>
      <c r="G25" s="32">
        <v>67303200</v>
      </c>
      <c r="H25" s="67"/>
      <c r="I25" s="67"/>
      <c r="J25" s="67"/>
      <c r="K25" s="68"/>
      <c r="L25" s="67"/>
      <c r="M25" s="179">
        <v>10</v>
      </c>
      <c r="N25" s="153"/>
    </row>
    <row r="26" spans="2:14" ht="18" customHeight="1">
      <c r="B26" s="18" t="s">
        <v>70</v>
      </c>
      <c r="C26" s="77" t="s">
        <v>64</v>
      </c>
      <c r="D26" s="46"/>
      <c r="E26" s="105"/>
      <c r="F26" s="93">
        <f t="shared" ref="F26:L26" si="14">SUM(F27:F27)</f>
        <v>17301600</v>
      </c>
      <c r="G26" s="93">
        <f t="shared" si="14"/>
        <v>17301600</v>
      </c>
      <c r="H26" s="93">
        <f t="shared" si="14"/>
        <v>0</v>
      </c>
      <c r="I26" s="93">
        <f t="shared" si="14"/>
        <v>0</v>
      </c>
      <c r="J26" s="93">
        <f t="shared" si="14"/>
        <v>0</v>
      </c>
      <c r="K26" s="93">
        <f t="shared" si="14"/>
        <v>0</v>
      </c>
      <c r="L26" s="94">
        <f t="shared" si="14"/>
        <v>0</v>
      </c>
      <c r="M26" s="178">
        <v>0</v>
      </c>
    </row>
    <row r="27" spans="2:14" ht="39.6">
      <c r="B27" s="11" t="s">
        <v>208</v>
      </c>
      <c r="C27" s="82" t="s">
        <v>459</v>
      </c>
      <c r="D27" s="57">
        <v>2016520001126</v>
      </c>
      <c r="E27" s="41"/>
      <c r="F27" s="32">
        <f t="shared" ref="F27" si="15">SUM(G27:L27)</f>
        <v>17301600</v>
      </c>
      <c r="G27" s="32">
        <v>17301600</v>
      </c>
      <c r="H27" s="67"/>
      <c r="I27" s="67"/>
      <c r="J27" s="67"/>
      <c r="K27" s="68"/>
      <c r="L27" s="67"/>
      <c r="M27" s="179">
        <v>11</v>
      </c>
      <c r="N27" s="149"/>
    </row>
    <row r="28" spans="2:14" ht="18.75" customHeight="1">
      <c r="B28" s="18" t="s">
        <v>68</v>
      </c>
      <c r="C28" s="77" t="s">
        <v>65</v>
      </c>
      <c r="D28" s="46"/>
      <c r="E28" s="105"/>
      <c r="F28" s="93">
        <f t="shared" ref="F28:L28" si="16">SUM(F29:F29)</f>
        <v>56395200</v>
      </c>
      <c r="G28" s="93">
        <f t="shared" si="16"/>
        <v>56395200</v>
      </c>
      <c r="H28" s="93">
        <f t="shared" si="16"/>
        <v>0</v>
      </c>
      <c r="I28" s="93">
        <f t="shared" si="16"/>
        <v>0</v>
      </c>
      <c r="J28" s="93">
        <f t="shared" si="16"/>
        <v>0</v>
      </c>
      <c r="K28" s="93">
        <f t="shared" si="16"/>
        <v>0</v>
      </c>
      <c r="L28" s="94">
        <f t="shared" si="16"/>
        <v>0</v>
      </c>
      <c r="M28" s="178">
        <v>0</v>
      </c>
      <c r="N28" s="149"/>
    </row>
    <row r="29" spans="2:14" ht="26.4">
      <c r="B29" s="11" t="s">
        <v>209</v>
      </c>
      <c r="C29" s="82" t="s">
        <v>460</v>
      </c>
      <c r="D29" s="57">
        <v>2016520001127</v>
      </c>
      <c r="E29" s="120">
        <v>1</v>
      </c>
      <c r="F29" s="32">
        <f t="shared" ref="F29" si="17">SUM(G29:L29)</f>
        <v>56395200</v>
      </c>
      <c r="G29" s="121">
        <v>56395200</v>
      </c>
      <c r="H29" s="67"/>
      <c r="I29" s="67"/>
      <c r="J29" s="67"/>
      <c r="K29" s="68"/>
      <c r="L29" s="67"/>
      <c r="M29" s="179">
        <v>12</v>
      </c>
      <c r="N29" s="149"/>
    </row>
    <row r="30" spans="2:14" ht="14.4">
      <c r="B30" s="18" t="s">
        <v>182</v>
      </c>
      <c r="C30" s="77" t="s">
        <v>183</v>
      </c>
      <c r="D30" s="46"/>
      <c r="E30" s="105"/>
      <c r="F30" s="93">
        <f>SUM(F31:F33)</f>
        <v>0</v>
      </c>
      <c r="G30" s="93">
        <f t="shared" ref="G30:L30" si="18">SUM(G31:G33)</f>
        <v>0</v>
      </c>
      <c r="H30" s="93">
        <f t="shared" si="18"/>
        <v>0</v>
      </c>
      <c r="I30" s="93">
        <f t="shared" si="18"/>
        <v>0</v>
      </c>
      <c r="J30" s="93">
        <f t="shared" si="18"/>
        <v>0</v>
      </c>
      <c r="K30" s="93">
        <f t="shared" si="18"/>
        <v>0</v>
      </c>
      <c r="L30" s="94">
        <f t="shared" si="18"/>
        <v>0</v>
      </c>
      <c r="M30" s="178">
        <v>0</v>
      </c>
      <c r="N30" s="149"/>
    </row>
    <row r="31" spans="2:14">
      <c r="B31" s="11" t="s">
        <v>210</v>
      </c>
      <c r="C31" s="5"/>
      <c r="D31" s="47"/>
      <c r="E31" s="41"/>
      <c r="F31" s="32">
        <f t="shared" ref="F31:F33" si="19">SUM(G31:L31)</f>
        <v>0</v>
      </c>
      <c r="G31" s="32"/>
      <c r="H31" s="67"/>
      <c r="I31" s="101"/>
      <c r="J31" s="67"/>
      <c r="K31" s="68"/>
      <c r="L31" s="67"/>
      <c r="M31" s="178">
        <v>0</v>
      </c>
      <c r="N31" s="149"/>
    </row>
    <row r="32" spans="2:14">
      <c r="B32" s="11" t="s">
        <v>211</v>
      </c>
      <c r="C32" s="5"/>
      <c r="D32" s="47"/>
      <c r="E32" s="41"/>
      <c r="F32" s="32">
        <f t="shared" si="19"/>
        <v>0</v>
      </c>
      <c r="G32" s="32"/>
      <c r="H32" s="67"/>
      <c r="I32" s="67"/>
      <c r="J32" s="67"/>
      <c r="K32" s="68"/>
      <c r="L32" s="67"/>
      <c r="M32" s="178">
        <v>0</v>
      </c>
      <c r="N32" s="149"/>
    </row>
    <row r="33" spans="2:13">
      <c r="B33" s="11" t="s">
        <v>212</v>
      </c>
      <c r="C33" s="5"/>
      <c r="D33" s="47"/>
      <c r="E33" s="41"/>
      <c r="F33" s="32">
        <f t="shared" si="19"/>
        <v>0</v>
      </c>
      <c r="G33" s="32"/>
      <c r="H33" s="67"/>
      <c r="I33" s="67"/>
      <c r="J33" s="67"/>
      <c r="K33" s="68"/>
      <c r="L33" s="67"/>
      <c r="M33" s="178">
        <v>0</v>
      </c>
    </row>
    <row r="34" spans="2:13" ht="19.5" customHeight="1">
      <c r="B34" s="19">
        <v>1.4</v>
      </c>
      <c r="C34" s="70" t="s">
        <v>52</v>
      </c>
      <c r="D34" s="48"/>
      <c r="E34" s="106"/>
      <c r="F34" s="92">
        <f>+F35+F39</f>
        <v>0</v>
      </c>
      <c r="G34" s="92">
        <f t="shared" ref="G34:L34" si="20">+G35+G39</f>
        <v>0</v>
      </c>
      <c r="H34" s="92">
        <f t="shared" si="20"/>
        <v>0</v>
      </c>
      <c r="I34" s="92">
        <f t="shared" si="20"/>
        <v>0</v>
      </c>
      <c r="J34" s="92">
        <f t="shared" si="20"/>
        <v>0</v>
      </c>
      <c r="K34" s="92">
        <f t="shared" si="20"/>
        <v>0</v>
      </c>
      <c r="L34" s="92">
        <f t="shared" si="20"/>
        <v>0</v>
      </c>
      <c r="M34" s="178">
        <v>0</v>
      </c>
    </row>
    <row r="35" spans="2:13" ht="18.75" customHeight="1">
      <c r="B35" s="18" t="s">
        <v>71</v>
      </c>
      <c r="C35" s="77" t="s">
        <v>66</v>
      </c>
      <c r="D35" s="46"/>
      <c r="E35" s="107"/>
      <c r="F35" s="94">
        <f>SUM(F36:F38)</f>
        <v>0</v>
      </c>
      <c r="G35" s="94">
        <f t="shared" ref="G35:L35" si="21">SUM(G36:G38)</f>
        <v>0</v>
      </c>
      <c r="H35" s="94">
        <f t="shared" si="21"/>
        <v>0</v>
      </c>
      <c r="I35" s="94">
        <f t="shared" si="21"/>
        <v>0</v>
      </c>
      <c r="J35" s="94">
        <f t="shared" si="21"/>
        <v>0</v>
      </c>
      <c r="K35" s="94">
        <f t="shared" si="21"/>
        <v>0</v>
      </c>
      <c r="L35" s="94">
        <f t="shared" si="21"/>
        <v>0</v>
      </c>
      <c r="M35" s="178">
        <v>0</v>
      </c>
    </row>
    <row r="36" spans="2:13">
      <c r="B36" s="11" t="s">
        <v>213</v>
      </c>
      <c r="C36" s="6"/>
      <c r="D36" s="50"/>
      <c r="E36" s="41"/>
      <c r="F36" s="32">
        <f t="shared" ref="F36:F38" si="22">SUM(G36:L36)</f>
        <v>0</v>
      </c>
      <c r="G36" s="32"/>
      <c r="H36" s="67"/>
      <c r="I36" s="101"/>
      <c r="J36" s="67"/>
      <c r="K36" s="68"/>
      <c r="L36" s="67"/>
      <c r="M36" s="178">
        <v>0</v>
      </c>
    </row>
    <row r="37" spans="2:13">
      <c r="B37" s="11" t="s">
        <v>214</v>
      </c>
      <c r="C37" s="6"/>
      <c r="D37" s="50"/>
      <c r="E37" s="41"/>
      <c r="F37" s="32">
        <f t="shared" si="22"/>
        <v>0</v>
      </c>
      <c r="G37" s="32"/>
      <c r="H37" s="67"/>
      <c r="I37" s="67"/>
      <c r="J37" s="67"/>
      <c r="K37" s="68"/>
      <c r="L37" s="67"/>
      <c r="M37" s="178">
        <v>0</v>
      </c>
    </row>
    <row r="38" spans="2:13">
      <c r="B38" s="11" t="s">
        <v>215</v>
      </c>
      <c r="C38" s="6"/>
      <c r="D38" s="50"/>
      <c r="E38" s="41"/>
      <c r="F38" s="32">
        <f t="shared" si="22"/>
        <v>0</v>
      </c>
      <c r="G38" s="32"/>
      <c r="H38" s="67"/>
      <c r="I38" s="67"/>
      <c r="J38" s="67"/>
      <c r="K38" s="68"/>
      <c r="L38" s="67"/>
      <c r="M38" s="178">
        <v>0</v>
      </c>
    </row>
    <row r="39" spans="2:13" ht="18" customHeight="1">
      <c r="B39" s="18" t="s">
        <v>72</v>
      </c>
      <c r="C39" s="77" t="s">
        <v>67</v>
      </c>
      <c r="D39" s="46"/>
      <c r="E39" s="105"/>
      <c r="F39" s="93">
        <f>SUM(F40:F42)</f>
        <v>0</v>
      </c>
      <c r="G39" s="93">
        <f t="shared" ref="G39:L39" si="23">SUM(G40:G42)</f>
        <v>0</v>
      </c>
      <c r="H39" s="93">
        <f t="shared" si="23"/>
        <v>0</v>
      </c>
      <c r="I39" s="93">
        <f t="shared" si="23"/>
        <v>0</v>
      </c>
      <c r="J39" s="93">
        <f t="shared" si="23"/>
        <v>0</v>
      </c>
      <c r="K39" s="93">
        <f t="shared" si="23"/>
        <v>0</v>
      </c>
      <c r="L39" s="94">
        <f t="shared" si="23"/>
        <v>0</v>
      </c>
      <c r="M39" s="178">
        <v>0</v>
      </c>
    </row>
    <row r="40" spans="2:13">
      <c r="B40" s="11" t="s">
        <v>216</v>
      </c>
      <c r="C40" s="6"/>
      <c r="D40" s="50"/>
      <c r="E40" s="41"/>
      <c r="F40" s="32">
        <f t="shared" ref="F40:F42" si="24">SUM(G40:L40)</f>
        <v>0</v>
      </c>
      <c r="G40" s="32"/>
      <c r="H40" s="67"/>
      <c r="I40" s="101"/>
      <c r="J40" s="67"/>
      <c r="K40" s="68"/>
      <c r="L40" s="67"/>
      <c r="M40" s="178">
        <v>0</v>
      </c>
    </row>
    <row r="41" spans="2:13">
      <c r="B41" s="11" t="s">
        <v>217</v>
      </c>
      <c r="C41" s="6"/>
      <c r="D41" s="50"/>
      <c r="E41" s="41"/>
      <c r="F41" s="32">
        <f t="shared" si="24"/>
        <v>0</v>
      </c>
      <c r="G41" s="32"/>
      <c r="H41" s="67"/>
      <c r="I41" s="67"/>
      <c r="J41" s="67"/>
      <c r="K41" s="68"/>
      <c r="L41" s="67"/>
      <c r="M41" s="178">
        <v>0</v>
      </c>
    </row>
    <row r="42" spans="2:13">
      <c r="B42" s="11" t="s">
        <v>218</v>
      </c>
      <c r="C42" s="6"/>
      <c r="D42" s="50"/>
      <c r="E42" s="41"/>
      <c r="F42" s="32">
        <f t="shared" si="24"/>
        <v>0</v>
      </c>
      <c r="G42" s="32"/>
      <c r="H42" s="67"/>
      <c r="I42" s="67"/>
      <c r="J42" s="67"/>
      <c r="K42" s="68"/>
      <c r="L42" s="67"/>
      <c r="M42" s="178">
        <v>0</v>
      </c>
    </row>
    <row r="43" spans="2:13" ht="14.4">
      <c r="B43" s="9" t="s">
        <v>1</v>
      </c>
      <c r="C43" s="71" t="s">
        <v>53</v>
      </c>
      <c r="D43" s="51"/>
      <c r="E43" s="108"/>
      <c r="F43" s="90">
        <f t="shared" ref="F43:L43" si="25">+F44+F58+F62+F100+F88+F105+F122+F128</f>
        <v>701162841670</v>
      </c>
      <c r="G43" s="90">
        <f t="shared" si="25"/>
        <v>40662395653</v>
      </c>
      <c r="H43" s="90">
        <f t="shared" si="25"/>
        <v>586455685588</v>
      </c>
      <c r="I43" s="90">
        <f t="shared" si="25"/>
        <v>0</v>
      </c>
      <c r="J43" s="90">
        <f t="shared" si="25"/>
        <v>22242846800</v>
      </c>
      <c r="K43" s="90">
        <f t="shared" si="25"/>
        <v>7200000000</v>
      </c>
      <c r="L43" s="90">
        <f t="shared" si="25"/>
        <v>47699090967</v>
      </c>
      <c r="M43" s="178">
        <v>0</v>
      </c>
    </row>
    <row r="44" spans="2:13" ht="14.4">
      <c r="B44" s="22">
        <v>2.1</v>
      </c>
      <c r="C44" s="72" t="s">
        <v>73</v>
      </c>
      <c r="D44" s="52"/>
      <c r="E44" s="109"/>
      <c r="F44" s="95">
        <f t="shared" ref="F44:L44" si="26">+F45+F48+F52+F56</f>
        <v>555687264690</v>
      </c>
      <c r="G44" s="95">
        <f t="shared" si="26"/>
        <v>13018153198</v>
      </c>
      <c r="H44" s="95">
        <f t="shared" si="26"/>
        <v>538700000000</v>
      </c>
      <c r="I44" s="95">
        <f t="shared" si="26"/>
        <v>0</v>
      </c>
      <c r="J44" s="95">
        <f t="shared" si="26"/>
        <v>0</v>
      </c>
      <c r="K44" s="95">
        <f t="shared" si="26"/>
        <v>6000000000</v>
      </c>
      <c r="L44" s="95">
        <f t="shared" si="26"/>
        <v>0</v>
      </c>
      <c r="M44" s="178">
        <v>0</v>
      </c>
    </row>
    <row r="45" spans="2:13" ht="14.4">
      <c r="B45" s="18" t="s">
        <v>13</v>
      </c>
      <c r="C45" s="77" t="s">
        <v>17</v>
      </c>
      <c r="D45" s="46"/>
      <c r="E45" s="107"/>
      <c r="F45" s="94">
        <f t="shared" ref="F45:L45" si="27">SUM(F46:F46)</f>
        <v>533758153270</v>
      </c>
      <c r="G45" s="94">
        <f>SUM(G46:G47)</f>
        <v>3530888508</v>
      </c>
      <c r="H45" s="94">
        <f t="shared" si="27"/>
        <v>528708153270</v>
      </c>
      <c r="I45" s="94">
        <f t="shared" si="27"/>
        <v>0</v>
      </c>
      <c r="J45" s="94">
        <f t="shared" si="27"/>
        <v>0</v>
      </c>
      <c r="K45" s="94">
        <f t="shared" si="27"/>
        <v>3550000000</v>
      </c>
      <c r="L45" s="94">
        <f t="shared" si="27"/>
        <v>0</v>
      </c>
      <c r="M45" s="178">
        <v>0</v>
      </c>
    </row>
    <row r="46" spans="2:13" ht="39.6">
      <c r="B46" s="11" t="s">
        <v>219</v>
      </c>
      <c r="C46" s="5" t="s">
        <v>394</v>
      </c>
      <c r="D46" s="66">
        <v>2016520001029</v>
      </c>
      <c r="E46" s="31">
        <v>19</v>
      </c>
      <c r="F46" s="168">
        <f t="shared" ref="F46:F47" si="28">SUM(G46:L46)</f>
        <v>533758153270</v>
      </c>
      <c r="G46" s="168">
        <v>1500000000</v>
      </c>
      <c r="H46" s="168">
        <v>528708153270</v>
      </c>
      <c r="I46" s="168">
        <v>0</v>
      </c>
      <c r="J46" s="33"/>
      <c r="K46" s="168">
        <v>3550000000</v>
      </c>
      <c r="L46" s="33"/>
      <c r="M46" s="180">
        <v>13</v>
      </c>
    </row>
    <row r="47" spans="2:13" ht="22.5" customHeight="1">
      <c r="B47" s="11"/>
      <c r="C47" s="6" t="s">
        <v>498</v>
      </c>
      <c r="D47" s="66">
        <v>2016520001137</v>
      </c>
      <c r="E47" s="173"/>
      <c r="F47" s="168">
        <f t="shared" si="28"/>
        <v>2030888508</v>
      </c>
      <c r="G47" s="97">
        <v>2030888508</v>
      </c>
      <c r="H47" s="97"/>
      <c r="I47" s="97"/>
      <c r="J47" s="138"/>
      <c r="K47" s="97"/>
      <c r="L47" s="33"/>
      <c r="M47" s="180">
        <v>14</v>
      </c>
    </row>
    <row r="48" spans="2:13" ht="14.4">
      <c r="B48" s="18" t="s">
        <v>14</v>
      </c>
      <c r="C48" s="77" t="s">
        <v>74</v>
      </c>
      <c r="D48" s="46"/>
      <c r="E48" s="105"/>
      <c r="F48" s="93">
        <f>SUM(F49:F51)</f>
        <v>9986933303</v>
      </c>
      <c r="G48" s="93">
        <f t="shared" ref="G48:L48" si="29">SUM(G49:G51)</f>
        <v>7186933303</v>
      </c>
      <c r="H48" s="93">
        <f t="shared" si="29"/>
        <v>1350000000</v>
      </c>
      <c r="I48" s="93">
        <f t="shared" si="29"/>
        <v>0</v>
      </c>
      <c r="J48" s="93">
        <f t="shared" si="29"/>
        <v>0</v>
      </c>
      <c r="K48" s="93">
        <f t="shared" si="29"/>
        <v>1450000000</v>
      </c>
      <c r="L48" s="94">
        <f t="shared" si="29"/>
        <v>0</v>
      </c>
      <c r="M48" s="181">
        <v>0</v>
      </c>
    </row>
    <row r="49" spans="2:14" ht="31.5" customHeight="1">
      <c r="B49" s="36" t="s">
        <v>220</v>
      </c>
      <c r="C49" s="34" t="s">
        <v>406</v>
      </c>
      <c r="D49" s="66">
        <v>2016520001030</v>
      </c>
      <c r="E49" s="166">
        <v>32</v>
      </c>
      <c r="F49" s="33">
        <f t="shared" ref="F49:F51" si="30">SUM(G49:L49)</f>
        <v>2800000000</v>
      </c>
      <c r="G49" s="33">
        <v>0</v>
      </c>
      <c r="H49" s="33">
        <v>1350000000</v>
      </c>
      <c r="I49" s="33"/>
      <c r="J49" s="33"/>
      <c r="K49" s="33">
        <v>1450000000</v>
      </c>
      <c r="L49" s="36"/>
      <c r="M49" s="180">
        <v>15</v>
      </c>
    </row>
    <row r="50" spans="2:14" ht="46.5" customHeight="1">
      <c r="B50" s="36" t="s">
        <v>221</v>
      </c>
      <c r="C50" s="34" t="s">
        <v>470</v>
      </c>
      <c r="D50" s="66">
        <v>2016520001050</v>
      </c>
      <c r="E50" s="37"/>
      <c r="F50" s="33">
        <f t="shared" si="30"/>
        <v>3533801808</v>
      </c>
      <c r="G50" s="33">
        <v>3533801808</v>
      </c>
      <c r="H50" s="33"/>
      <c r="I50" s="33"/>
      <c r="J50" s="33"/>
      <c r="K50" s="33"/>
      <c r="L50" s="33"/>
      <c r="M50" s="180">
        <v>16</v>
      </c>
    </row>
    <row r="51" spans="2:14" ht="25.5" customHeight="1">
      <c r="B51" s="36" t="s">
        <v>222</v>
      </c>
      <c r="C51" s="34" t="s">
        <v>469</v>
      </c>
      <c r="D51" s="167"/>
      <c r="E51" s="37"/>
      <c r="F51" s="33">
        <f t="shared" si="30"/>
        <v>3653131495</v>
      </c>
      <c r="G51" s="33">
        <v>3653131495</v>
      </c>
      <c r="H51" s="33"/>
      <c r="I51" s="33"/>
      <c r="J51" s="33"/>
      <c r="K51" s="33"/>
      <c r="L51" s="33"/>
      <c r="M51" s="178">
        <v>0</v>
      </c>
    </row>
    <row r="52" spans="2:14" ht="14.4">
      <c r="B52" s="18" t="s">
        <v>15</v>
      </c>
      <c r="C52" s="77" t="s">
        <v>75</v>
      </c>
      <c r="D52" s="46"/>
      <c r="E52" s="105"/>
      <c r="F52" s="93">
        <f>SUM(F53:F55)</f>
        <v>0</v>
      </c>
      <c r="G52" s="93">
        <f t="shared" ref="G52:L52" si="31">SUM(G53:G55)</f>
        <v>0</v>
      </c>
      <c r="H52" s="93">
        <f t="shared" si="31"/>
        <v>0</v>
      </c>
      <c r="I52" s="93">
        <f t="shared" si="31"/>
        <v>0</v>
      </c>
      <c r="J52" s="93">
        <f t="shared" si="31"/>
        <v>0</v>
      </c>
      <c r="K52" s="93">
        <f t="shared" si="31"/>
        <v>0</v>
      </c>
      <c r="L52" s="94">
        <f t="shared" si="31"/>
        <v>0</v>
      </c>
      <c r="M52" s="178">
        <v>0</v>
      </c>
    </row>
    <row r="53" spans="2:14">
      <c r="B53" s="11" t="s">
        <v>223</v>
      </c>
      <c r="C53" s="17" t="s">
        <v>75</v>
      </c>
      <c r="D53" s="49"/>
      <c r="E53" s="41"/>
      <c r="F53" s="32">
        <f t="shared" ref="F53:F57" si="32">SUM(G53:L53)</f>
        <v>0</v>
      </c>
      <c r="G53" s="32"/>
      <c r="H53" s="32"/>
      <c r="I53" s="129"/>
      <c r="J53" s="32"/>
      <c r="K53" s="32"/>
      <c r="L53" s="32"/>
      <c r="M53" s="178">
        <v>0</v>
      </c>
    </row>
    <row r="54" spans="2:14">
      <c r="B54" s="11" t="s">
        <v>224</v>
      </c>
      <c r="C54" s="17"/>
      <c r="D54" s="49"/>
      <c r="E54" s="41"/>
      <c r="F54" s="32">
        <f t="shared" si="32"/>
        <v>0</v>
      </c>
      <c r="G54" s="32"/>
      <c r="H54" s="32"/>
      <c r="I54" s="32"/>
      <c r="J54" s="32"/>
      <c r="K54" s="32"/>
      <c r="L54" s="32"/>
      <c r="M54" s="178">
        <v>0</v>
      </c>
    </row>
    <row r="55" spans="2:14">
      <c r="B55" s="11" t="s">
        <v>225</v>
      </c>
      <c r="C55" s="17"/>
      <c r="D55" s="49"/>
      <c r="E55" s="41"/>
      <c r="F55" s="32">
        <f t="shared" si="32"/>
        <v>0</v>
      </c>
      <c r="G55" s="32"/>
      <c r="H55" s="32"/>
      <c r="I55" s="32"/>
      <c r="J55" s="32"/>
      <c r="K55" s="32"/>
      <c r="L55" s="32"/>
      <c r="M55" s="178">
        <v>0</v>
      </c>
    </row>
    <row r="56" spans="2:14" ht="14.4">
      <c r="B56" s="18" t="s">
        <v>16</v>
      </c>
      <c r="C56" s="77" t="s">
        <v>76</v>
      </c>
      <c r="D56" s="46"/>
      <c r="E56" s="105"/>
      <c r="F56" s="93">
        <f t="shared" ref="F56:L56" si="33">SUM(F57:F57)</f>
        <v>11942178117</v>
      </c>
      <c r="G56" s="93">
        <f t="shared" si="33"/>
        <v>2300331387</v>
      </c>
      <c r="H56" s="93">
        <f t="shared" si="33"/>
        <v>8641846730</v>
      </c>
      <c r="I56" s="93">
        <f t="shared" si="33"/>
        <v>0</v>
      </c>
      <c r="J56" s="93">
        <f t="shared" si="33"/>
        <v>0</v>
      </c>
      <c r="K56" s="93">
        <f t="shared" si="33"/>
        <v>1000000000</v>
      </c>
      <c r="L56" s="94">
        <f t="shared" si="33"/>
        <v>0</v>
      </c>
      <c r="M56" s="178">
        <v>0</v>
      </c>
    </row>
    <row r="57" spans="2:14" ht="26.4">
      <c r="B57" s="11" t="s">
        <v>226</v>
      </c>
      <c r="C57" s="5" t="s">
        <v>461</v>
      </c>
      <c r="D57" s="66">
        <v>2016520001032</v>
      </c>
      <c r="E57" s="31">
        <v>10</v>
      </c>
      <c r="F57" s="33">
        <f t="shared" si="32"/>
        <v>11942178117</v>
      </c>
      <c r="G57" s="33">
        <v>2300331387</v>
      </c>
      <c r="H57" s="97">
        <v>8641846730</v>
      </c>
      <c r="I57" s="101"/>
      <c r="J57" s="101"/>
      <c r="K57" s="97">
        <v>1000000000</v>
      </c>
      <c r="L57" s="67"/>
      <c r="M57" s="179">
        <v>17</v>
      </c>
    </row>
    <row r="58" spans="2:14" ht="14.4">
      <c r="B58" s="22">
        <v>2.2000000000000002</v>
      </c>
      <c r="C58" s="72" t="s">
        <v>77</v>
      </c>
      <c r="D58" s="54"/>
      <c r="E58" s="109"/>
      <c r="F58" s="95">
        <f>+F59</f>
        <v>2305422614</v>
      </c>
      <c r="G58" s="95">
        <f t="shared" ref="G58:L58" si="34">+G59</f>
        <v>2189618689</v>
      </c>
      <c r="H58" s="95">
        <f t="shared" si="34"/>
        <v>115803925</v>
      </c>
      <c r="I58" s="95">
        <f t="shared" si="34"/>
        <v>0</v>
      </c>
      <c r="J58" s="95">
        <f t="shared" si="34"/>
        <v>0</v>
      </c>
      <c r="K58" s="95">
        <f t="shared" si="34"/>
        <v>0</v>
      </c>
      <c r="L58" s="95">
        <f t="shared" si="34"/>
        <v>0</v>
      </c>
      <c r="M58" s="178">
        <v>0</v>
      </c>
    </row>
    <row r="59" spans="2:14" ht="14.4">
      <c r="B59" s="18" t="s">
        <v>18</v>
      </c>
      <c r="C59" s="77" t="s">
        <v>77</v>
      </c>
      <c r="D59" s="46"/>
      <c r="E59" s="105"/>
      <c r="F59" s="93">
        <f t="shared" ref="F59:L59" si="35">SUM(F60:F61)</f>
        <v>2305422614</v>
      </c>
      <c r="G59" s="93">
        <f t="shared" si="35"/>
        <v>2189618689</v>
      </c>
      <c r="H59" s="93">
        <f t="shared" si="35"/>
        <v>115803925</v>
      </c>
      <c r="I59" s="93">
        <f t="shared" si="35"/>
        <v>0</v>
      </c>
      <c r="J59" s="93">
        <f t="shared" si="35"/>
        <v>0</v>
      </c>
      <c r="K59" s="93">
        <f t="shared" si="35"/>
        <v>0</v>
      </c>
      <c r="L59" s="94">
        <f t="shared" si="35"/>
        <v>0</v>
      </c>
      <c r="M59" s="178">
        <v>0</v>
      </c>
    </row>
    <row r="60" spans="2:14" ht="26.4">
      <c r="B60" s="11" t="s">
        <v>227</v>
      </c>
      <c r="C60" s="79" t="s">
        <v>374</v>
      </c>
      <c r="D60" s="66">
        <v>2016520001070</v>
      </c>
      <c r="E60" s="41">
        <v>4</v>
      </c>
      <c r="F60" s="32">
        <f t="shared" ref="F60:F61" si="36">SUM(G60:L60)</f>
        <v>2189618689</v>
      </c>
      <c r="G60" s="33">
        <v>2189618689</v>
      </c>
      <c r="H60" s="67"/>
      <c r="I60" s="67"/>
      <c r="J60" s="67"/>
      <c r="K60" s="68"/>
      <c r="L60" s="67"/>
      <c r="M60" s="185">
        <v>18</v>
      </c>
    </row>
    <row r="61" spans="2:14" ht="43.5" customHeight="1">
      <c r="B61" s="11" t="s">
        <v>228</v>
      </c>
      <c r="C61" s="79" t="s">
        <v>492</v>
      </c>
      <c r="D61" s="66">
        <v>2016520001002</v>
      </c>
      <c r="E61" s="110" t="s">
        <v>419</v>
      </c>
      <c r="F61" s="32">
        <f t="shared" si="36"/>
        <v>115803925</v>
      </c>
      <c r="G61" s="32"/>
      <c r="H61" s="67">
        <v>115803925</v>
      </c>
      <c r="I61" s="67"/>
      <c r="J61" s="67"/>
      <c r="K61" s="68"/>
      <c r="L61" s="67"/>
      <c r="M61" s="179">
        <v>19</v>
      </c>
    </row>
    <row r="62" spans="2:14" ht="14.4">
      <c r="B62" s="22">
        <v>2.2999999999999998</v>
      </c>
      <c r="C62" s="72" t="s">
        <v>78</v>
      </c>
      <c r="D62" s="54"/>
      <c r="E62" s="109"/>
      <c r="F62" s="95">
        <f t="shared" ref="F62:L62" si="37">+F63+F65+F67+F69+F71+F73+F75+F77+F83</f>
        <v>99968234233</v>
      </c>
      <c r="G62" s="95">
        <f t="shared" si="37"/>
        <v>11230762991</v>
      </c>
      <c r="H62" s="95">
        <f t="shared" si="37"/>
        <v>34221408009</v>
      </c>
      <c r="I62" s="95">
        <f t="shared" si="37"/>
        <v>0</v>
      </c>
      <c r="J62" s="95">
        <f t="shared" si="37"/>
        <v>18733568026</v>
      </c>
      <c r="K62" s="95">
        <f t="shared" si="37"/>
        <v>0</v>
      </c>
      <c r="L62" s="95">
        <f t="shared" si="37"/>
        <v>35782495207</v>
      </c>
      <c r="M62" s="178">
        <v>0</v>
      </c>
      <c r="N62" s="27"/>
    </row>
    <row r="63" spans="2:14" ht="14.4">
      <c r="B63" s="18" t="s">
        <v>19</v>
      </c>
      <c r="C63" s="77" t="s">
        <v>79</v>
      </c>
      <c r="D63" s="46"/>
      <c r="E63" s="105"/>
      <c r="F63" s="93">
        <f t="shared" ref="F63:L63" si="38">SUM(F64:F64)</f>
        <v>3165161034</v>
      </c>
      <c r="G63" s="93">
        <f t="shared" si="38"/>
        <v>0</v>
      </c>
      <c r="H63" s="93">
        <f t="shared" si="38"/>
        <v>3165161034</v>
      </c>
      <c r="I63" s="93">
        <f t="shared" si="38"/>
        <v>0</v>
      </c>
      <c r="J63" s="93">
        <f t="shared" si="38"/>
        <v>0</v>
      </c>
      <c r="K63" s="93">
        <f t="shared" si="38"/>
        <v>0</v>
      </c>
      <c r="L63" s="94">
        <f t="shared" si="38"/>
        <v>0</v>
      </c>
      <c r="M63" s="178">
        <v>0</v>
      </c>
    </row>
    <row r="64" spans="2:14" ht="33" customHeight="1">
      <c r="B64" s="11" t="s">
        <v>229</v>
      </c>
      <c r="C64" s="85" t="s">
        <v>420</v>
      </c>
      <c r="D64" s="111">
        <v>2016520001001</v>
      </c>
      <c r="E64" s="112" t="s">
        <v>421</v>
      </c>
      <c r="F64" s="32">
        <f t="shared" ref="F64" si="39">SUM(G64:L64)</f>
        <v>3165161034</v>
      </c>
      <c r="G64" s="32"/>
      <c r="H64" s="98">
        <v>3165161034</v>
      </c>
      <c r="I64" s="67"/>
      <c r="J64" s="67"/>
      <c r="K64" s="68"/>
      <c r="L64" s="67"/>
      <c r="M64" s="179">
        <v>20</v>
      </c>
    </row>
    <row r="65" spans="2:15" ht="30.75" customHeight="1">
      <c r="B65" s="18" t="s">
        <v>20</v>
      </c>
      <c r="C65" s="77" t="s">
        <v>80</v>
      </c>
      <c r="D65" s="46"/>
      <c r="E65" s="105"/>
      <c r="F65" s="93">
        <f t="shared" ref="F65:L65" si="40">SUM(F66:F66)</f>
        <v>159110416</v>
      </c>
      <c r="G65" s="93">
        <f t="shared" si="40"/>
        <v>0</v>
      </c>
      <c r="H65" s="93">
        <f t="shared" si="40"/>
        <v>159110416</v>
      </c>
      <c r="I65" s="93">
        <f t="shared" si="40"/>
        <v>0</v>
      </c>
      <c r="J65" s="93">
        <f t="shared" si="40"/>
        <v>0</v>
      </c>
      <c r="K65" s="93">
        <f t="shared" si="40"/>
        <v>0</v>
      </c>
      <c r="L65" s="94">
        <f t="shared" si="40"/>
        <v>0</v>
      </c>
      <c r="M65" s="178">
        <v>0</v>
      </c>
    </row>
    <row r="66" spans="2:15" ht="39.6">
      <c r="B66" s="11" t="s">
        <v>230</v>
      </c>
      <c r="C66" s="86" t="s">
        <v>422</v>
      </c>
      <c r="D66" s="113">
        <v>2016520001079</v>
      </c>
      <c r="E66" s="110" t="s">
        <v>423</v>
      </c>
      <c r="F66" s="32">
        <f t="shared" ref="F66" si="41">SUM(G66:L66)</f>
        <v>159110416</v>
      </c>
      <c r="G66" s="32"/>
      <c r="H66" s="83">
        <v>159110416</v>
      </c>
      <c r="I66" s="67"/>
      <c r="J66" s="67"/>
      <c r="K66" s="68"/>
      <c r="L66" s="67"/>
      <c r="M66" s="179">
        <v>21</v>
      </c>
    </row>
    <row r="67" spans="2:15" ht="14.4">
      <c r="B67" s="18" t="s">
        <v>21</v>
      </c>
      <c r="C67" s="77" t="s">
        <v>81</v>
      </c>
      <c r="D67" s="46"/>
      <c r="E67" s="105"/>
      <c r="F67" s="93">
        <f t="shared" ref="F67:L67" si="42">SUM(F68:F68)</f>
        <v>220175334</v>
      </c>
      <c r="G67" s="93">
        <f t="shared" si="42"/>
        <v>0</v>
      </c>
      <c r="H67" s="93">
        <f t="shared" si="42"/>
        <v>220175334</v>
      </c>
      <c r="I67" s="93">
        <f t="shared" si="42"/>
        <v>0</v>
      </c>
      <c r="J67" s="93">
        <f t="shared" si="42"/>
        <v>0</v>
      </c>
      <c r="K67" s="93">
        <f t="shared" si="42"/>
        <v>0</v>
      </c>
      <c r="L67" s="94">
        <f t="shared" si="42"/>
        <v>0</v>
      </c>
      <c r="M67" s="178">
        <v>0</v>
      </c>
    </row>
    <row r="68" spans="2:15" ht="26.4">
      <c r="B68" s="11" t="s">
        <v>231</v>
      </c>
      <c r="C68" s="7" t="s">
        <v>424</v>
      </c>
      <c r="D68" s="113">
        <v>2016520001080</v>
      </c>
      <c r="E68" s="41" t="s">
        <v>425</v>
      </c>
      <c r="F68" s="32">
        <f t="shared" ref="F68" si="43">SUM(G68:L68)</f>
        <v>220175334</v>
      </c>
      <c r="G68" s="32"/>
      <c r="H68" s="83">
        <v>220175334</v>
      </c>
      <c r="I68" s="67"/>
      <c r="J68" s="67"/>
      <c r="K68" s="68"/>
      <c r="L68" s="67"/>
      <c r="M68" s="179">
        <v>22</v>
      </c>
    </row>
    <row r="69" spans="2:15" ht="24.75" customHeight="1">
      <c r="B69" s="18" t="s">
        <v>22</v>
      </c>
      <c r="C69" s="77" t="s">
        <v>82</v>
      </c>
      <c r="D69" s="46"/>
      <c r="E69" s="105"/>
      <c r="F69" s="93">
        <f t="shared" ref="F69:L69" si="44">SUM(F70:F70)</f>
        <v>270045990</v>
      </c>
      <c r="G69" s="93">
        <f t="shared" si="44"/>
        <v>0</v>
      </c>
      <c r="H69" s="93">
        <f t="shared" si="44"/>
        <v>270045990</v>
      </c>
      <c r="I69" s="93">
        <f t="shared" si="44"/>
        <v>0</v>
      </c>
      <c r="J69" s="93">
        <f t="shared" si="44"/>
        <v>0</v>
      </c>
      <c r="K69" s="93">
        <f t="shared" si="44"/>
        <v>0</v>
      </c>
      <c r="L69" s="94">
        <f t="shared" si="44"/>
        <v>0</v>
      </c>
      <c r="M69" s="178">
        <v>0</v>
      </c>
    </row>
    <row r="70" spans="2:15" ht="29.25" customHeight="1">
      <c r="B70" s="11" t="s">
        <v>232</v>
      </c>
      <c r="C70" s="87" t="s">
        <v>426</v>
      </c>
      <c r="D70" s="113">
        <v>2016520001045</v>
      </c>
      <c r="E70" s="110" t="s">
        <v>427</v>
      </c>
      <c r="F70" s="32">
        <f t="shared" ref="F70" si="45">SUM(G70:L70)</f>
        <v>270045990</v>
      </c>
      <c r="G70" s="32"/>
      <c r="H70" s="83">
        <v>270045990</v>
      </c>
      <c r="I70" s="67"/>
      <c r="J70" s="67"/>
      <c r="K70" s="68"/>
      <c r="L70" s="67"/>
      <c r="M70" s="179">
        <v>23</v>
      </c>
    </row>
    <row r="71" spans="2:15" ht="22.5" customHeight="1">
      <c r="B71" s="18" t="s">
        <v>88</v>
      </c>
      <c r="C71" s="77" t="s">
        <v>83</v>
      </c>
      <c r="D71" s="46"/>
      <c r="E71" s="105"/>
      <c r="F71" s="93">
        <f t="shared" ref="F71:L71" si="46">SUM(F72:F72)</f>
        <v>4820834890</v>
      </c>
      <c r="G71" s="93">
        <f t="shared" si="46"/>
        <v>0</v>
      </c>
      <c r="H71" s="93">
        <f t="shared" si="46"/>
        <v>737803224</v>
      </c>
      <c r="I71" s="93">
        <f t="shared" si="46"/>
        <v>0</v>
      </c>
      <c r="J71" s="93">
        <f t="shared" si="46"/>
        <v>4083031666</v>
      </c>
      <c r="K71" s="93">
        <f t="shared" si="46"/>
        <v>0</v>
      </c>
      <c r="L71" s="94">
        <f t="shared" si="46"/>
        <v>0</v>
      </c>
      <c r="M71" s="178">
        <v>0</v>
      </c>
    </row>
    <row r="72" spans="2:15" ht="40.5" customHeight="1">
      <c r="B72" s="11" t="s">
        <v>233</v>
      </c>
      <c r="C72" s="169" t="s">
        <v>428</v>
      </c>
      <c r="D72" s="113">
        <v>2016520001003</v>
      </c>
      <c r="E72" s="110" t="s">
        <v>429</v>
      </c>
      <c r="F72" s="32">
        <f t="shared" ref="F72" si="47">SUM(G72:L72)</f>
        <v>4820834890</v>
      </c>
      <c r="G72" s="32"/>
      <c r="H72" s="67">
        <v>737803224</v>
      </c>
      <c r="I72" s="67"/>
      <c r="J72" s="67">
        <v>4083031666</v>
      </c>
      <c r="K72" s="68"/>
      <c r="L72" s="67"/>
      <c r="M72" s="179">
        <v>24</v>
      </c>
      <c r="N72" s="171">
        <v>4673239686</v>
      </c>
      <c r="O72" s="151">
        <f>+F72-N72</f>
        <v>147595204</v>
      </c>
    </row>
    <row r="73" spans="2:15" ht="14.4">
      <c r="B73" s="18" t="s">
        <v>89</v>
      </c>
      <c r="C73" s="77" t="s">
        <v>84</v>
      </c>
      <c r="D73" s="46"/>
      <c r="E73" s="105"/>
      <c r="F73" s="93">
        <f t="shared" ref="F73:L73" si="48">SUM(F74:F74)</f>
        <v>109594416</v>
      </c>
      <c r="G73" s="93">
        <f t="shared" si="48"/>
        <v>0</v>
      </c>
      <c r="H73" s="93">
        <f t="shared" si="48"/>
        <v>109594416</v>
      </c>
      <c r="I73" s="93">
        <f t="shared" si="48"/>
        <v>0</v>
      </c>
      <c r="J73" s="93">
        <f t="shared" si="48"/>
        <v>0</v>
      </c>
      <c r="K73" s="93">
        <f t="shared" si="48"/>
        <v>0</v>
      </c>
      <c r="L73" s="94">
        <f t="shared" si="48"/>
        <v>0</v>
      </c>
      <c r="M73" s="178">
        <v>0</v>
      </c>
    </row>
    <row r="74" spans="2:15" ht="26.4">
      <c r="B74" s="11" t="s">
        <v>234</v>
      </c>
      <c r="C74" s="88" t="s">
        <v>430</v>
      </c>
      <c r="D74" s="113">
        <v>2016520001043</v>
      </c>
      <c r="E74" s="41" t="s">
        <v>431</v>
      </c>
      <c r="F74" s="32">
        <f t="shared" ref="F74" si="49">SUM(G74:L74)</f>
        <v>109594416</v>
      </c>
      <c r="G74" s="32"/>
      <c r="H74" s="83">
        <v>109594416</v>
      </c>
      <c r="I74" s="67"/>
      <c r="J74" s="67"/>
      <c r="K74" s="68"/>
      <c r="L74" s="67"/>
      <c r="M74" s="179">
        <v>25</v>
      </c>
    </row>
    <row r="75" spans="2:15" ht="14.4">
      <c r="B75" s="18" t="s">
        <v>90</v>
      </c>
      <c r="C75" s="77" t="s">
        <v>85</v>
      </c>
      <c r="D75" s="46"/>
      <c r="E75" s="105"/>
      <c r="F75" s="93">
        <f t="shared" ref="F75:L75" si="50">SUM(F76:F76)</f>
        <v>118062416</v>
      </c>
      <c r="G75" s="93">
        <f t="shared" si="50"/>
        <v>0</v>
      </c>
      <c r="H75" s="93">
        <f t="shared" si="50"/>
        <v>118062416</v>
      </c>
      <c r="I75" s="93">
        <f t="shared" si="50"/>
        <v>0</v>
      </c>
      <c r="J75" s="93">
        <f t="shared" si="50"/>
        <v>0</v>
      </c>
      <c r="K75" s="93">
        <f t="shared" si="50"/>
        <v>0</v>
      </c>
      <c r="L75" s="94">
        <f t="shared" si="50"/>
        <v>0</v>
      </c>
      <c r="M75" s="178">
        <v>0</v>
      </c>
    </row>
    <row r="76" spans="2:15" ht="39.75" customHeight="1">
      <c r="B76" s="11" t="s">
        <v>235</v>
      </c>
      <c r="C76" s="87" t="s">
        <v>432</v>
      </c>
      <c r="D76" s="113">
        <v>2016520001042</v>
      </c>
      <c r="E76" s="110" t="s">
        <v>433</v>
      </c>
      <c r="F76" s="32">
        <f t="shared" ref="F76" si="51">SUM(G76:L76)</f>
        <v>118062416</v>
      </c>
      <c r="G76" s="32"/>
      <c r="H76" s="83">
        <v>118062416</v>
      </c>
      <c r="I76" s="67"/>
      <c r="J76" s="67"/>
      <c r="K76" s="68"/>
      <c r="L76" s="67"/>
      <c r="M76" s="179">
        <v>26</v>
      </c>
    </row>
    <row r="77" spans="2:15" ht="18.75" customHeight="1">
      <c r="B77" s="18" t="s">
        <v>91</v>
      </c>
      <c r="C77" s="77" t="s">
        <v>86</v>
      </c>
      <c r="D77" s="46"/>
      <c r="E77" s="105"/>
      <c r="F77" s="93">
        <f>SUM(F78:F82)</f>
        <v>2734337736</v>
      </c>
      <c r="G77" s="93">
        <f t="shared" ref="G77" si="52">SUM(G78:G82)</f>
        <v>0</v>
      </c>
      <c r="H77" s="93">
        <f t="shared" ref="H77" si="53">SUM(H78:H82)</f>
        <v>508310736</v>
      </c>
      <c r="I77" s="93">
        <f t="shared" ref="I77" si="54">SUM(I78:I82)</f>
        <v>0</v>
      </c>
      <c r="J77" s="93">
        <f t="shared" ref="J77" si="55">SUM(J78:J82)</f>
        <v>2226027000</v>
      </c>
      <c r="K77" s="93">
        <f t="shared" ref="K77" si="56">SUM(K78:K82)</f>
        <v>0</v>
      </c>
      <c r="L77" s="94">
        <f t="shared" ref="L77" si="57">SUM(L78:L82)</f>
        <v>0</v>
      </c>
      <c r="M77" s="178">
        <v>0</v>
      </c>
    </row>
    <row r="78" spans="2:15" ht="26.4">
      <c r="B78" s="11" t="s">
        <v>236</v>
      </c>
      <c r="C78" s="87" t="s">
        <v>462</v>
      </c>
      <c r="D78" s="114">
        <v>2016520001000</v>
      </c>
      <c r="E78" s="41" t="s">
        <v>434</v>
      </c>
      <c r="F78" s="32">
        <f t="shared" ref="F78:F82" si="58">SUM(G78:L78)</f>
        <v>149731416</v>
      </c>
      <c r="G78" s="32"/>
      <c r="H78" s="83">
        <v>149731416</v>
      </c>
      <c r="I78" s="67"/>
      <c r="J78" s="67"/>
      <c r="K78" s="68"/>
      <c r="L78" s="67"/>
      <c r="M78" s="179">
        <v>27</v>
      </c>
    </row>
    <row r="79" spans="2:15" ht="26.4">
      <c r="B79" s="11" t="s">
        <v>237</v>
      </c>
      <c r="C79" s="87" t="s">
        <v>435</v>
      </c>
      <c r="D79" s="114">
        <v>2016520001004</v>
      </c>
      <c r="E79" s="41" t="s">
        <v>436</v>
      </c>
      <c r="F79" s="32">
        <f t="shared" si="58"/>
        <v>2357323585</v>
      </c>
      <c r="G79" s="32"/>
      <c r="H79" s="83">
        <v>131296585</v>
      </c>
      <c r="I79" s="67"/>
      <c r="J79" s="67">
        <v>2226027000</v>
      </c>
      <c r="K79" s="68"/>
      <c r="L79" s="67"/>
      <c r="M79" s="179">
        <v>28</v>
      </c>
      <c r="N79" s="171">
        <v>131296585</v>
      </c>
      <c r="O79" s="151">
        <f>+F79-N79</f>
        <v>2226027000</v>
      </c>
    </row>
    <row r="80" spans="2:15" ht="39.6">
      <c r="B80" s="11" t="s">
        <v>238</v>
      </c>
      <c r="C80" s="87" t="s">
        <v>437</v>
      </c>
      <c r="D80" s="114">
        <v>2016520001006</v>
      </c>
      <c r="E80" s="41" t="s">
        <v>438</v>
      </c>
      <c r="F80" s="32">
        <f t="shared" si="58"/>
        <v>87056640</v>
      </c>
      <c r="G80" s="32"/>
      <c r="H80" s="83">
        <v>87056640</v>
      </c>
      <c r="I80" s="67"/>
      <c r="J80" s="67"/>
      <c r="K80" s="68"/>
      <c r="L80" s="67"/>
      <c r="M80" s="179">
        <v>29</v>
      </c>
    </row>
    <row r="81" spans="2:15" ht="39.6">
      <c r="B81" s="11" t="s">
        <v>441</v>
      </c>
      <c r="C81" s="87" t="s">
        <v>439</v>
      </c>
      <c r="D81" s="113">
        <v>2016520001044</v>
      </c>
      <c r="E81" s="41">
        <v>251</v>
      </c>
      <c r="F81" s="32">
        <f t="shared" si="58"/>
        <v>75577925</v>
      </c>
      <c r="G81" s="32"/>
      <c r="H81" s="83">
        <v>75577925</v>
      </c>
      <c r="I81" s="67"/>
      <c r="J81" s="67"/>
      <c r="K81" s="68"/>
      <c r="L81" s="67"/>
      <c r="M81" s="179">
        <v>30</v>
      </c>
    </row>
    <row r="82" spans="2:15" ht="26.4">
      <c r="B82" s="11" t="s">
        <v>442</v>
      </c>
      <c r="C82" s="87" t="s">
        <v>440</v>
      </c>
      <c r="D82" s="113">
        <v>2016520001046</v>
      </c>
      <c r="E82" s="41">
        <v>256.25700000000001</v>
      </c>
      <c r="F82" s="32">
        <f t="shared" si="58"/>
        <v>64648170</v>
      </c>
      <c r="G82" s="32"/>
      <c r="H82" s="83">
        <v>64648170</v>
      </c>
      <c r="I82" s="67"/>
      <c r="J82" s="67"/>
      <c r="K82" s="68"/>
      <c r="L82" s="67"/>
      <c r="M82" s="179">
        <v>31</v>
      </c>
    </row>
    <row r="83" spans="2:15" ht="14.4">
      <c r="B83" s="18" t="s">
        <v>92</v>
      </c>
      <c r="C83" s="77" t="s">
        <v>87</v>
      </c>
      <c r="D83" s="46"/>
      <c r="E83" s="105"/>
      <c r="F83" s="93">
        <f t="shared" ref="F83:L83" si="59">SUM(F84:F87)</f>
        <v>88370912001</v>
      </c>
      <c r="G83" s="93">
        <f t="shared" si="59"/>
        <v>11230762991</v>
      </c>
      <c r="H83" s="93">
        <f t="shared" si="59"/>
        <v>28933144443</v>
      </c>
      <c r="I83" s="93">
        <f t="shared" si="59"/>
        <v>0</v>
      </c>
      <c r="J83" s="93">
        <f t="shared" si="59"/>
        <v>12424509360</v>
      </c>
      <c r="K83" s="93">
        <f t="shared" si="59"/>
        <v>0</v>
      </c>
      <c r="L83" s="94">
        <f t="shared" si="59"/>
        <v>35782495207</v>
      </c>
      <c r="M83" s="178">
        <v>0</v>
      </c>
    </row>
    <row r="84" spans="2:15" ht="39.6">
      <c r="B84" s="36" t="s">
        <v>239</v>
      </c>
      <c r="C84" s="117" t="s">
        <v>471</v>
      </c>
      <c r="D84" s="156">
        <v>2016520001057</v>
      </c>
      <c r="E84" s="37"/>
      <c r="F84" s="33">
        <f t="shared" ref="F84:F87" si="60">SUM(G84:L84)</f>
        <v>2120281085</v>
      </c>
      <c r="G84" s="33">
        <v>2120281085</v>
      </c>
      <c r="H84" s="101"/>
      <c r="I84" s="101"/>
      <c r="J84" s="101"/>
      <c r="K84" s="137"/>
      <c r="L84" s="101"/>
      <c r="M84" s="179">
        <v>32</v>
      </c>
    </row>
    <row r="85" spans="2:15" ht="35.25" customHeight="1">
      <c r="B85" s="140" t="s">
        <v>240</v>
      </c>
      <c r="C85" s="142" t="s">
        <v>472</v>
      </c>
      <c r="D85" s="143">
        <v>2016520001005</v>
      </c>
      <c r="E85" s="144" t="s">
        <v>445</v>
      </c>
      <c r="F85" s="139">
        <f>SUM(G85:L85)</f>
        <v>81037300697</v>
      </c>
      <c r="G85" s="174">
        <v>9110481906</v>
      </c>
      <c r="H85" s="145">
        <v>23754814224</v>
      </c>
      <c r="I85" s="145"/>
      <c r="J85" s="145">
        <v>12424509360</v>
      </c>
      <c r="K85" s="146"/>
      <c r="L85" s="145">
        <v>35747495207</v>
      </c>
      <c r="M85" s="179">
        <v>33</v>
      </c>
      <c r="N85" s="171">
        <v>71401132133</v>
      </c>
      <c r="O85" s="151">
        <f>+F85-N85</f>
        <v>9636168564</v>
      </c>
    </row>
    <row r="86" spans="2:15" ht="26.4">
      <c r="B86" s="11" t="s">
        <v>443</v>
      </c>
      <c r="C86" s="82" t="s">
        <v>463</v>
      </c>
      <c r="D86" s="115">
        <v>2016520001083</v>
      </c>
      <c r="E86" s="41" t="s">
        <v>446</v>
      </c>
      <c r="F86" s="32">
        <f t="shared" si="60"/>
        <v>1516444302</v>
      </c>
      <c r="G86" s="32"/>
      <c r="H86" s="67">
        <v>1481444302</v>
      </c>
      <c r="I86" s="67"/>
      <c r="J86" s="67"/>
      <c r="K86" s="68"/>
      <c r="L86" s="67">
        <v>35000000</v>
      </c>
      <c r="M86" s="179">
        <v>34</v>
      </c>
      <c r="N86" s="171">
        <v>1481444302</v>
      </c>
      <c r="O86" s="170">
        <f>+F86-N86</f>
        <v>35000000</v>
      </c>
    </row>
    <row r="87" spans="2:15" ht="26.4">
      <c r="B87" s="11" t="s">
        <v>444</v>
      </c>
      <c r="C87" s="82" t="s">
        <v>447</v>
      </c>
      <c r="D87" s="115">
        <v>2016520001112</v>
      </c>
      <c r="E87" s="41">
        <v>278</v>
      </c>
      <c r="F87" s="32">
        <f t="shared" si="60"/>
        <v>3696885917</v>
      </c>
      <c r="G87" s="32"/>
      <c r="H87" s="67">
        <v>3696885917</v>
      </c>
      <c r="I87" s="67"/>
      <c r="J87" s="67"/>
      <c r="K87" s="68"/>
      <c r="L87" s="67"/>
      <c r="M87" s="179">
        <v>35</v>
      </c>
    </row>
    <row r="88" spans="2:15" ht="14.4">
      <c r="B88" s="157">
        <v>2.4</v>
      </c>
      <c r="C88" s="158" t="s">
        <v>93</v>
      </c>
      <c r="D88" s="159"/>
      <c r="E88" s="160"/>
      <c r="F88" s="96">
        <f t="shared" ref="F88:L88" si="61">+F89+F91+F96+F98</f>
        <v>26045976933</v>
      </c>
      <c r="G88" s="96">
        <f t="shared" si="61"/>
        <v>1780203279</v>
      </c>
      <c r="H88" s="96">
        <f t="shared" si="61"/>
        <v>13418473654</v>
      </c>
      <c r="I88" s="96">
        <f t="shared" si="61"/>
        <v>0</v>
      </c>
      <c r="J88" s="96">
        <f t="shared" si="61"/>
        <v>0</v>
      </c>
      <c r="K88" s="96">
        <f t="shared" si="61"/>
        <v>0</v>
      </c>
      <c r="L88" s="96">
        <f t="shared" si="61"/>
        <v>11916595760</v>
      </c>
      <c r="M88" s="178">
        <v>0</v>
      </c>
    </row>
    <row r="89" spans="2:15" ht="26.4">
      <c r="B89" s="157" t="s">
        <v>24</v>
      </c>
      <c r="C89" s="161" t="s">
        <v>94</v>
      </c>
      <c r="D89" s="162"/>
      <c r="E89" s="163"/>
      <c r="F89" s="164">
        <f t="shared" ref="F89:L89" si="62">SUM(F90:F90)</f>
        <v>2961350478</v>
      </c>
      <c r="G89" s="164">
        <f t="shared" si="62"/>
        <v>366682556</v>
      </c>
      <c r="H89" s="164">
        <f t="shared" si="62"/>
        <v>2594667922</v>
      </c>
      <c r="I89" s="164">
        <f t="shared" si="62"/>
        <v>0</v>
      </c>
      <c r="J89" s="164">
        <f t="shared" si="62"/>
        <v>0</v>
      </c>
      <c r="K89" s="164">
        <f t="shared" si="62"/>
        <v>0</v>
      </c>
      <c r="L89" s="96">
        <f t="shared" si="62"/>
        <v>0</v>
      </c>
      <c r="M89" s="178">
        <v>0</v>
      </c>
    </row>
    <row r="90" spans="2:15" ht="52.8">
      <c r="B90" s="36" t="s">
        <v>241</v>
      </c>
      <c r="C90" s="34" t="s">
        <v>366</v>
      </c>
      <c r="D90" s="35">
        <v>2016520001035</v>
      </c>
      <c r="E90" s="37"/>
      <c r="F90" s="33">
        <f>SUM(G90:L90)</f>
        <v>2961350478</v>
      </c>
      <c r="G90" s="165">
        <v>366682556</v>
      </c>
      <c r="H90" s="130">
        <v>2594667922</v>
      </c>
      <c r="I90" s="101"/>
      <c r="J90" s="101"/>
      <c r="K90" s="137"/>
      <c r="L90" s="101"/>
      <c r="M90" s="185">
        <v>36</v>
      </c>
    </row>
    <row r="91" spans="2:15" ht="31.5" customHeight="1">
      <c r="B91" s="18" t="s">
        <v>477</v>
      </c>
      <c r="C91" s="77" t="s">
        <v>95</v>
      </c>
      <c r="D91" s="46"/>
      <c r="E91" s="105"/>
      <c r="F91" s="93">
        <f t="shared" ref="F91:K91" si="63">SUM(F92:F94)</f>
        <v>20825290606</v>
      </c>
      <c r="G91" s="93">
        <f t="shared" si="63"/>
        <v>1413520723</v>
      </c>
      <c r="H91" s="93">
        <f t="shared" si="63"/>
        <v>8564469883</v>
      </c>
      <c r="I91" s="93">
        <f t="shared" si="63"/>
        <v>0</v>
      </c>
      <c r="J91" s="93">
        <f t="shared" si="63"/>
        <v>0</v>
      </c>
      <c r="K91" s="93">
        <f t="shared" si="63"/>
        <v>0</v>
      </c>
      <c r="L91" s="94">
        <f>SUM(L92:L95)</f>
        <v>11916595760</v>
      </c>
      <c r="M91" s="178">
        <v>0</v>
      </c>
    </row>
    <row r="92" spans="2:15" ht="48.75" customHeight="1">
      <c r="B92" s="36" t="s">
        <v>478</v>
      </c>
      <c r="C92" s="117" t="s">
        <v>488</v>
      </c>
      <c r="D92" s="35">
        <v>2016520001053</v>
      </c>
      <c r="E92" s="37"/>
      <c r="F92" s="33">
        <f>SUM(G92:L92)</f>
        <v>1413520723</v>
      </c>
      <c r="G92" s="33">
        <v>1413520723</v>
      </c>
      <c r="H92" s="101"/>
      <c r="I92" s="101"/>
      <c r="J92" s="101"/>
      <c r="K92" s="137"/>
      <c r="L92" s="101"/>
      <c r="M92" s="179">
        <v>37</v>
      </c>
    </row>
    <row r="93" spans="2:15" ht="39.6">
      <c r="B93" s="11" t="s">
        <v>479</v>
      </c>
      <c r="C93" s="17" t="s">
        <v>367</v>
      </c>
      <c r="D93" s="35">
        <v>2016520001036</v>
      </c>
      <c r="E93" s="41"/>
      <c r="F93" s="32">
        <f>SUM(G93:L93)</f>
        <v>17908101961</v>
      </c>
      <c r="G93" s="33"/>
      <c r="H93" s="130">
        <v>7060801961</v>
      </c>
      <c r="I93" s="67"/>
      <c r="J93" s="67"/>
      <c r="K93" s="68"/>
      <c r="L93" s="102">
        <v>10847300000</v>
      </c>
      <c r="M93" s="185">
        <v>38</v>
      </c>
    </row>
    <row r="94" spans="2:15" ht="26.4">
      <c r="B94" s="11" t="s">
        <v>480</v>
      </c>
      <c r="C94" s="17" t="s">
        <v>368</v>
      </c>
      <c r="D94" s="35">
        <v>2016520001047</v>
      </c>
      <c r="E94" s="41"/>
      <c r="F94" s="32">
        <f>SUM(G94:L94)</f>
        <v>1503667922</v>
      </c>
      <c r="G94" s="33"/>
      <c r="H94" s="130">
        <v>1503667922</v>
      </c>
      <c r="I94" s="67"/>
      <c r="J94" s="67"/>
      <c r="K94" s="68"/>
      <c r="L94" s="67"/>
      <c r="M94" s="185">
        <v>39</v>
      </c>
    </row>
    <row r="95" spans="2:15">
      <c r="B95" s="11" t="s">
        <v>505</v>
      </c>
      <c r="C95" s="147" t="s">
        <v>504</v>
      </c>
      <c r="D95" s="35"/>
      <c r="E95" s="175"/>
      <c r="F95" s="176"/>
      <c r="G95" s="138"/>
      <c r="H95" s="177"/>
      <c r="I95" s="68"/>
      <c r="J95" s="68"/>
      <c r="K95" s="68"/>
      <c r="L95" s="67">
        <v>1069295760</v>
      </c>
    </row>
    <row r="96" spans="2:15" ht="26.4">
      <c r="B96" s="18" t="s">
        <v>481</v>
      </c>
      <c r="C96" s="77" t="s">
        <v>96</v>
      </c>
      <c r="D96" s="46"/>
      <c r="E96" s="105"/>
      <c r="F96" s="93">
        <f t="shared" ref="F96:L96" si="64">SUM(F97:F97)</f>
        <v>1540667922</v>
      </c>
      <c r="G96" s="93">
        <f t="shared" si="64"/>
        <v>0</v>
      </c>
      <c r="H96" s="93">
        <f t="shared" si="64"/>
        <v>1540667922</v>
      </c>
      <c r="I96" s="93">
        <f t="shared" si="64"/>
        <v>0</v>
      </c>
      <c r="J96" s="93">
        <f t="shared" si="64"/>
        <v>0</v>
      </c>
      <c r="K96" s="93">
        <f t="shared" si="64"/>
        <v>0</v>
      </c>
      <c r="L96" s="94">
        <f t="shared" si="64"/>
        <v>0</v>
      </c>
      <c r="M96" s="178">
        <v>0</v>
      </c>
    </row>
    <row r="97" spans="2:14" ht="26.4">
      <c r="B97" s="11" t="s">
        <v>482</v>
      </c>
      <c r="C97" s="82" t="s">
        <v>493</v>
      </c>
      <c r="D97" s="35">
        <v>2016520001037</v>
      </c>
      <c r="E97" s="41"/>
      <c r="F97" s="32">
        <f>SUM(G97:L97)</f>
        <v>1540667922</v>
      </c>
      <c r="G97" s="32"/>
      <c r="H97" s="130">
        <v>1540667922</v>
      </c>
      <c r="I97" s="67"/>
      <c r="J97" s="67"/>
      <c r="K97" s="68"/>
      <c r="L97" s="67"/>
      <c r="M97" s="185">
        <v>40</v>
      </c>
    </row>
    <row r="98" spans="2:14" ht="26.4">
      <c r="B98" s="18" t="s">
        <v>483</v>
      </c>
      <c r="C98" s="77" t="s">
        <v>97</v>
      </c>
      <c r="D98" s="46"/>
      <c r="E98" s="105"/>
      <c r="F98" s="93">
        <f t="shared" ref="F98:L98" si="65">SUM(F99:F99)</f>
        <v>718667927</v>
      </c>
      <c r="G98" s="93">
        <f t="shared" si="65"/>
        <v>0</v>
      </c>
      <c r="H98" s="93">
        <f t="shared" si="65"/>
        <v>718667927</v>
      </c>
      <c r="I98" s="93">
        <f t="shared" si="65"/>
        <v>0</v>
      </c>
      <c r="J98" s="93">
        <f t="shared" si="65"/>
        <v>0</v>
      </c>
      <c r="K98" s="93">
        <f t="shared" si="65"/>
        <v>0</v>
      </c>
      <c r="L98" s="94">
        <f t="shared" si="65"/>
        <v>0</v>
      </c>
      <c r="M98" s="178">
        <v>0</v>
      </c>
    </row>
    <row r="99" spans="2:14" ht="26.4">
      <c r="B99" s="11" t="s">
        <v>484</v>
      </c>
      <c r="C99" s="34" t="s">
        <v>369</v>
      </c>
      <c r="D99" s="35">
        <v>2016520001038</v>
      </c>
      <c r="E99" s="41"/>
      <c r="F99" s="32">
        <f>SUM(G99:L99)</f>
        <v>718667927</v>
      </c>
      <c r="G99" s="32"/>
      <c r="H99" s="130">
        <v>718667927</v>
      </c>
      <c r="I99" s="67"/>
      <c r="J99" s="67"/>
      <c r="K99" s="68"/>
      <c r="L99" s="67"/>
      <c r="M99" s="185">
        <v>41</v>
      </c>
    </row>
    <row r="100" spans="2:14" ht="14.4">
      <c r="B100" s="157">
        <v>2.5</v>
      </c>
      <c r="C100" s="158" t="s">
        <v>98</v>
      </c>
      <c r="D100" s="159"/>
      <c r="E100" s="160"/>
      <c r="F100" s="96">
        <f>+F101</f>
        <v>387636000</v>
      </c>
      <c r="G100" s="96">
        <f t="shared" ref="G100:L100" si="66">+G101</f>
        <v>387636000</v>
      </c>
      <c r="H100" s="96">
        <f t="shared" si="66"/>
        <v>0</v>
      </c>
      <c r="I100" s="96">
        <f t="shared" si="66"/>
        <v>0</v>
      </c>
      <c r="J100" s="96">
        <f t="shared" si="66"/>
        <v>0</v>
      </c>
      <c r="K100" s="96">
        <f t="shared" si="66"/>
        <v>0</v>
      </c>
      <c r="L100" s="96">
        <f t="shared" si="66"/>
        <v>0</v>
      </c>
      <c r="M100" s="178">
        <v>0</v>
      </c>
    </row>
    <row r="101" spans="2:14" ht="14.4">
      <c r="B101" s="157" t="s">
        <v>25</v>
      </c>
      <c r="C101" s="161" t="s">
        <v>99</v>
      </c>
      <c r="D101" s="162"/>
      <c r="E101" s="163"/>
      <c r="F101" s="164">
        <f>SUM(F102:F104)</f>
        <v>387636000</v>
      </c>
      <c r="G101" s="164">
        <f t="shared" ref="G101" si="67">SUM(G102:G104)</f>
        <v>387636000</v>
      </c>
      <c r="H101" s="164">
        <f t="shared" ref="H101" si="68">SUM(H102:H104)</f>
        <v>0</v>
      </c>
      <c r="I101" s="164">
        <f t="shared" ref="I101" si="69">SUM(I102:I104)</f>
        <v>0</v>
      </c>
      <c r="J101" s="164">
        <f t="shared" ref="J101" si="70">SUM(J102:J104)</f>
        <v>0</v>
      </c>
      <c r="K101" s="164">
        <f t="shared" ref="K101" si="71">SUM(K102:K104)</f>
        <v>0</v>
      </c>
      <c r="L101" s="96">
        <f t="shared" ref="L101" si="72">SUM(L102:L104)</f>
        <v>0</v>
      </c>
      <c r="M101" s="178">
        <v>0</v>
      </c>
    </row>
    <row r="102" spans="2:14" ht="30.75" customHeight="1">
      <c r="B102" s="36" t="s">
        <v>242</v>
      </c>
      <c r="C102" s="34" t="s">
        <v>466</v>
      </c>
      <c r="D102" s="35">
        <v>2016520001039</v>
      </c>
      <c r="E102" s="166">
        <v>16598</v>
      </c>
      <c r="F102" s="33">
        <f t="shared" ref="F102" si="73">SUM(G102:L102)</f>
        <v>155054400</v>
      </c>
      <c r="G102" s="33">
        <v>155054400</v>
      </c>
      <c r="H102" s="101"/>
      <c r="I102" s="101"/>
      <c r="J102" s="101"/>
      <c r="K102" s="137"/>
      <c r="L102" s="101"/>
      <c r="M102" s="179">
        <v>42</v>
      </c>
    </row>
    <row r="103" spans="2:14" ht="39.6">
      <c r="B103" s="36" t="s">
        <v>243</v>
      </c>
      <c r="C103" s="34" t="s">
        <v>467</v>
      </c>
      <c r="D103" s="35">
        <v>2016520001040</v>
      </c>
      <c r="E103" s="166">
        <v>5819</v>
      </c>
      <c r="F103" s="33">
        <f t="shared" ref="F103:F104" si="74">SUM(G103:L103)</f>
        <v>77527200</v>
      </c>
      <c r="G103" s="33">
        <v>77527200</v>
      </c>
      <c r="H103" s="101"/>
      <c r="I103" s="101"/>
      <c r="J103" s="101"/>
      <c r="K103" s="137"/>
      <c r="L103" s="101"/>
      <c r="M103" s="179">
        <v>43</v>
      </c>
    </row>
    <row r="104" spans="2:14" ht="26.4">
      <c r="B104" s="36" t="s">
        <v>244</v>
      </c>
      <c r="C104" s="34" t="s">
        <v>468</v>
      </c>
      <c r="D104" s="35">
        <v>2016520001041</v>
      </c>
      <c r="E104" s="166">
        <v>3</v>
      </c>
      <c r="F104" s="33">
        <f t="shared" si="74"/>
        <v>155054400</v>
      </c>
      <c r="G104" s="33">
        <v>155054400</v>
      </c>
      <c r="H104" s="101"/>
      <c r="I104" s="101"/>
      <c r="J104" s="101"/>
      <c r="K104" s="137"/>
      <c r="L104" s="101"/>
      <c r="M104" s="179">
        <v>44</v>
      </c>
    </row>
    <row r="105" spans="2:14" ht="14.4">
      <c r="B105" s="22">
        <v>2.6</v>
      </c>
      <c r="C105" s="72" t="s">
        <v>181</v>
      </c>
      <c r="D105" s="52"/>
      <c r="E105" s="109"/>
      <c r="F105" s="95">
        <f t="shared" ref="F105:L105" si="75">+F106+F110+F114+F119</f>
        <v>5780396531</v>
      </c>
      <c r="G105" s="95">
        <f t="shared" si="75"/>
        <v>4049470611</v>
      </c>
      <c r="H105" s="95">
        <f t="shared" si="75"/>
        <v>0</v>
      </c>
      <c r="I105" s="95">
        <f t="shared" si="75"/>
        <v>0</v>
      </c>
      <c r="J105" s="95">
        <f t="shared" si="75"/>
        <v>1727918990</v>
      </c>
      <c r="K105" s="95">
        <f t="shared" si="75"/>
        <v>0</v>
      </c>
      <c r="L105" s="95">
        <f t="shared" si="75"/>
        <v>0</v>
      </c>
      <c r="M105" s="178">
        <v>0</v>
      </c>
    </row>
    <row r="106" spans="2:14" ht="26.4">
      <c r="B106" s="18" t="s">
        <v>26</v>
      </c>
      <c r="C106" s="77" t="s">
        <v>100</v>
      </c>
      <c r="D106" s="46"/>
      <c r="E106" s="107"/>
      <c r="F106" s="93">
        <f t="shared" ref="F106:L106" si="76">SUM(F107:F109)</f>
        <v>1621370841</v>
      </c>
      <c r="G106" s="93">
        <f t="shared" si="76"/>
        <v>1621370841</v>
      </c>
      <c r="H106" s="93">
        <f t="shared" si="76"/>
        <v>0</v>
      </c>
      <c r="I106" s="93">
        <f t="shared" si="76"/>
        <v>0</v>
      </c>
      <c r="J106" s="93">
        <f t="shared" si="76"/>
        <v>0</v>
      </c>
      <c r="K106" s="93">
        <f t="shared" si="76"/>
        <v>0</v>
      </c>
      <c r="L106" s="94">
        <f t="shared" si="76"/>
        <v>0</v>
      </c>
      <c r="M106" s="178">
        <v>0</v>
      </c>
      <c r="N106" s="149"/>
    </row>
    <row r="107" spans="2:14" ht="19.5" customHeight="1">
      <c r="B107" s="11" t="s">
        <v>245</v>
      </c>
      <c r="C107" s="34" t="s">
        <v>378</v>
      </c>
      <c r="D107" s="35">
        <v>2016520001054</v>
      </c>
      <c r="E107" s="37">
        <v>5</v>
      </c>
      <c r="F107" s="33">
        <f t="shared" ref="F107:F109" si="77">SUM(G107:L107)</f>
        <v>376529658</v>
      </c>
      <c r="G107" s="33">
        <v>376529658</v>
      </c>
      <c r="H107" s="67"/>
      <c r="I107" s="67"/>
      <c r="J107" s="67"/>
      <c r="K107" s="68"/>
      <c r="L107" s="67"/>
      <c r="M107" s="185">
        <v>45</v>
      </c>
    </row>
    <row r="108" spans="2:14" ht="26.4">
      <c r="B108" s="42" t="s">
        <v>379</v>
      </c>
      <c r="C108" s="131" t="s">
        <v>380</v>
      </c>
      <c r="D108" s="35">
        <v>2016520001071</v>
      </c>
      <c r="E108" s="133">
        <v>1</v>
      </c>
      <c r="F108" s="33">
        <f t="shared" si="77"/>
        <v>30000000</v>
      </c>
      <c r="G108" s="33">
        <v>30000000</v>
      </c>
      <c r="H108" s="67"/>
      <c r="I108" s="67"/>
      <c r="J108" s="67"/>
      <c r="K108" s="68"/>
      <c r="L108" s="67"/>
      <c r="M108" s="185">
        <v>46</v>
      </c>
    </row>
    <row r="109" spans="2:14" ht="39.6">
      <c r="B109" s="42" t="s">
        <v>381</v>
      </c>
      <c r="C109" s="117" t="s">
        <v>449</v>
      </c>
      <c r="D109" s="35">
        <v>2016520001098</v>
      </c>
      <c r="E109" s="37">
        <v>1</v>
      </c>
      <c r="F109" s="33">
        <f t="shared" si="77"/>
        <v>1214841183</v>
      </c>
      <c r="G109" s="33">
        <v>1214841183</v>
      </c>
      <c r="H109" s="67"/>
      <c r="I109" s="67"/>
      <c r="J109" s="67"/>
      <c r="K109" s="68"/>
      <c r="L109" s="67"/>
      <c r="M109" s="185">
        <v>47</v>
      </c>
    </row>
    <row r="110" spans="2:14" ht="26.4">
      <c r="B110" s="18" t="s">
        <v>104</v>
      </c>
      <c r="C110" s="77" t="s">
        <v>101</v>
      </c>
      <c r="D110" s="46"/>
      <c r="E110" s="105"/>
      <c r="F110" s="93">
        <f t="shared" ref="F110:L110" si="78">SUM(F111:F113)</f>
        <v>772406346</v>
      </c>
      <c r="G110" s="93">
        <f t="shared" si="78"/>
        <v>772406346</v>
      </c>
      <c r="H110" s="93">
        <f t="shared" si="78"/>
        <v>0</v>
      </c>
      <c r="I110" s="93">
        <f t="shared" si="78"/>
        <v>0</v>
      </c>
      <c r="J110" s="93">
        <f t="shared" si="78"/>
        <v>0</v>
      </c>
      <c r="K110" s="93">
        <f t="shared" si="78"/>
        <v>0</v>
      </c>
      <c r="L110" s="94">
        <f t="shared" si="78"/>
        <v>0</v>
      </c>
      <c r="M110" s="178">
        <v>0</v>
      </c>
      <c r="N110" s="149"/>
    </row>
    <row r="111" spans="2:14" ht="39.6">
      <c r="B111" s="11" t="s">
        <v>246</v>
      </c>
      <c r="C111" s="5" t="s">
        <v>382</v>
      </c>
      <c r="D111" s="35">
        <v>2016520001072</v>
      </c>
      <c r="E111" s="41">
        <v>5</v>
      </c>
      <c r="F111" s="32">
        <f t="shared" ref="F111:F113" si="79">SUM(G111:L111)</f>
        <v>135806346</v>
      </c>
      <c r="G111" s="134">
        <v>135806346</v>
      </c>
      <c r="H111" s="67"/>
      <c r="I111" s="67"/>
      <c r="J111" s="67"/>
      <c r="K111" s="68"/>
      <c r="L111" s="67"/>
      <c r="M111" s="185">
        <v>48</v>
      </c>
    </row>
    <row r="112" spans="2:14" ht="26.4">
      <c r="B112" s="11" t="s">
        <v>247</v>
      </c>
      <c r="C112" s="5" t="s">
        <v>383</v>
      </c>
      <c r="D112" s="35">
        <v>2016520001084</v>
      </c>
      <c r="E112" s="41">
        <v>2</v>
      </c>
      <c r="F112" s="32">
        <f t="shared" si="79"/>
        <v>300000000</v>
      </c>
      <c r="G112" s="134">
        <v>300000000</v>
      </c>
      <c r="H112" s="67"/>
      <c r="I112" s="67"/>
      <c r="J112" s="67"/>
      <c r="K112" s="68"/>
      <c r="L112" s="67"/>
      <c r="M112" s="185">
        <v>49</v>
      </c>
    </row>
    <row r="113" spans="2:14" ht="26.4">
      <c r="B113" s="11" t="s">
        <v>384</v>
      </c>
      <c r="C113" s="5" t="s">
        <v>385</v>
      </c>
      <c r="D113" s="35">
        <v>2016520001085</v>
      </c>
      <c r="E113" s="41">
        <v>4</v>
      </c>
      <c r="F113" s="32">
        <f t="shared" si="79"/>
        <v>336600000</v>
      </c>
      <c r="G113" s="134">
        <v>336600000</v>
      </c>
      <c r="H113" s="67"/>
      <c r="I113" s="67"/>
      <c r="J113" s="67"/>
      <c r="K113" s="68"/>
      <c r="L113" s="67"/>
      <c r="M113" s="185">
        <v>50</v>
      </c>
    </row>
    <row r="114" spans="2:14" ht="14.4">
      <c r="B114" s="18" t="s">
        <v>105</v>
      </c>
      <c r="C114" s="77" t="s">
        <v>102</v>
      </c>
      <c r="D114" s="46"/>
      <c r="E114" s="105"/>
      <c r="F114" s="93">
        <f t="shared" ref="F114:L114" si="80">SUM(F115:F118)</f>
        <v>1457238700</v>
      </c>
      <c r="G114" s="93">
        <f t="shared" si="80"/>
        <v>1454231770</v>
      </c>
      <c r="H114" s="93">
        <f t="shared" si="80"/>
        <v>0</v>
      </c>
      <c r="I114" s="93">
        <f t="shared" si="80"/>
        <v>0</v>
      </c>
      <c r="J114" s="93">
        <f t="shared" si="80"/>
        <v>0</v>
      </c>
      <c r="K114" s="93">
        <f t="shared" si="80"/>
        <v>0</v>
      </c>
      <c r="L114" s="94">
        <f t="shared" si="80"/>
        <v>0</v>
      </c>
      <c r="M114" s="178">
        <v>0</v>
      </c>
    </row>
    <row r="115" spans="2:14" ht="25.95" customHeight="1">
      <c r="B115" s="36" t="s">
        <v>248</v>
      </c>
      <c r="C115" s="34" t="s">
        <v>486</v>
      </c>
      <c r="D115" s="35">
        <v>2016520001086</v>
      </c>
      <c r="E115" s="37">
        <v>4</v>
      </c>
      <c r="F115" s="33">
        <v>406529656</v>
      </c>
      <c r="G115" s="134">
        <v>404947061</v>
      </c>
      <c r="H115" s="101"/>
      <c r="I115" s="101"/>
      <c r="J115" s="101"/>
      <c r="K115" s="137"/>
      <c r="L115" s="101"/>
      <c r="M115" s="185">
        <v>51</v>
      </c>
    </row>
    <row r="116" spans="2:14" ht="28.5" customHeight="1">
      <c r="B116" s="36" t="s">
        <v>249</v>
      </c>
      <c r="C116" s="34" t="s">
        <v>487</v>
      </c>
      <c r="D116" s="35">
        <v>2016520001087</v>
      </c>
      <c r="E116" s="37">
        <v>1</v>
      </c>
      <c r="F116" s="33">
        <f>20000000+345876690</f>
        <v>365876690</v>
      </c>
      <c r="G116" s="134">
        <v>364452355</v>
      </c>
      <c r="H116" s="101"/>
      <c r="I116" s="101"/>
      <c r="J116" s="101"/>
      <c r="K116" s="137"/>
      <c r="L116" s="101"/>
      <c r="M116" s="185">
        <v>52</v>
      </c>
    </row>
    <row r="117" spans="2:14" ht="39" customHeight="1">
      <c r="B117" s="11" t="s">
        <v>386</v>
      </c>
      <c r="C117" s="131" t="s">
        <v>485</v>
      </c>
      <c r="D117" s="35">
        <v>2016520001090</v>
      </c>
      <c r="E117" s="132">
        <v>1</v>
      </c>
      <c r="F117" s="33">
        <v>383286910</v>
      </c>
      <c r="G117" s="135">
        <v>394163600</v>
      </c>
      <c r="H117" s="67"/>
      <c r="I117" s="67"/>
      <c r="J117" s="67"/>
      <c r="K117" s="68"/>
      <c r="L117" s="67"/>
      <c r="M117" s="185">
        <v>53</v>
      </c>
      <c r="N117" s="149"/>
    </row>
    <row r="118" spans="2:14" ht="27.75" customHeight="1">
      <c r="B118" s="11" t="s">
        <v>387</v>
      </c>
      <c r="C118" s="131" t="s">
        <v>388</v>
      </c>
      <c r="D118" s="35">
        <v>2016520001091</v>
      </c>
      <c r="E118" s="132">
        <v>2</v>
      </c>
      <c r="F118" s="33">
        <v>301545444</v>
      </c>
      <c r="G118" s="135">
        <v>290668754</v>
      </c>
      <c r="H118" s="67"/>
      <c r="I118" s="67"/>
      <c r="J118" s="67"/>
      <c r="K118" s="68"/>
      <c r="L118" s="67"/>
      <c r="M118" s="185">
        <v>54</v>
      </c>
    </row>
    <row r="119" spans="2:14" ht="14.4">
      <c r="B119" s="18" t="s">
        <v>106</v>
      </c>
      <c r="C119" s="77" t="s">
        <v>103</v>
      </c>
      <c r="D119" s="46"/>
      <c r="E119" s="105"/>
      <c r="F119" s="93">
        <f>+F120+F121</f>
        <v>1929380644</v>
      </c>
      <c r="G119" s="93">
        <f>+G120+G121</f>
        <v>201461654</v>
      </c>
      <c r="H119" s="93">
        <f>SUM(H120:H121)</f>
        <v>0</v>
      </c>
      <c r="I119" s="93">
        <f>SUM(I120:I121)</f>
        <v>0</v>
      </c>
      <c r="J119" s="93">
        <f>SUM(J120:J121)</f>
        <v>1727918990</v>
      </c>
      <c r="K119" s="93">
        <f>SUM(K120:K121)</f>
        <v>0</v>
      </c>
      <c r="L119" s="94">
        <f>SUM(L120:L121)</f>
        <v>0</v>
      </c>
      <c r="M119" s="178">
        <v>0</v>
      </c>
    </row>
    <row r="120" spans="2:14" ht="39.6">
      <c r="B120" s="11" t="s">
        <v>250</v>
      </c>
      <c r="C120" s="5" t="s">
        <v>389</v>
      </c>
      <c r="D120" s="35">
        <v>2016520001094</v>
      </c>
      <c r="E120" s="41">
        <v>3</v>
      </c>
      <c r="F120" s="32">
        <f t="shared" ref="F120:F121" si="81">SUM(G120:L120)</f>
        <v>1023492384</v>
      </c>
      <c r="G120" s="33">
        <v>159532889</v>
      </c>
      <c r="H120" s="101"/>
      <c r="I120" s="101"/>
      <c r="J120" s="101">
        <v>863959495</v>
      </c>
      <c r="K120" s="68"/>
      <c r="L120" s="101"/>
      <c r="M120" s="185">
        <v>55</v>
      </c>
    </row>
    <row r="121" spans="2:14" ht="29.25" customHeight="1">
      <c r="B121" s="11" t="s">
        <v>251</v>
      </c>
      <c r="C121" s="5" t="s">
        <v>390</v>
      </c>
      <c r="D121" s="35">
        <v>2016520001095</v>
      </c>
      <c r="E121" s="41">
        <v>3</v>
      </c>
      <c r="F121" s="32">
        <f t="shared" si="81"/>
        <v>905888260</v>
      </c>
      <c r="G121" s="136">
        <v>41928765</v>
      </c>
      <c r="H121" s="101"/>
      <c r="I121" s="101"/>
      <c r="J121" s="101">
        <v>863959495</v>
      </c>
      <c r="K121" s="68"/>
      <c r="L121" s="101"/>
      <c r="M121" s="186">
        <v>56</v>
      </c>
    </row>
    <row r="122" spans="2:14" ht="14.4">
      <c r="B122" s="22">
        <v>2.7</v>
      </c>
      <c r="C122" s="72" t="s">
        <v>107</v>
      </c>
      <c r="D122" s="52"/>
      <c r="E122" s="109"/>
      <c r="F122" s="95">
        <f>+F123</f>
        <v>8794101321</v>
      </c>
      <c r="G122" s="95">
        <f t="shared" ref="G122:L122" si="82">+G123</f>
        <v>5812741537</v>
      </c>
      <c r="H122" s="95">
        <f t="shared" si="82"/>
        <v>0</v>
      </c>
      <c r="I122" s="95">
        <f t="shared" si="82"/>
        <v>0</v>
      </c>
      <c r="J122" s="95">
        <f t="shared" si="82"/>
        <v>1781359784</v>
      </c>
      <c r="K122" s="95">
        <f t="shared" si="82"/>
        <v>1200000000</v>
      </c>
      <c r="L122" s="95">
        <f t="shared" si="82"/>
        <v>0</v>
      </c>
      <c r="M122" s="178">
        <v>0</v>
      </c>
    </row>
    <row r="123" spans="2:14" ht="14.4">
      <c r="B123" s="18" t="s">
        <v>108</v>
      </c>
      <c r="C123" s="77" t="s">
        <v>107</v>
      </c>
      <c r="D123" s="46"/>
      <c r="E123" s="107"/>
      <c r="F123" s="93">
        <f>SUM(F124:F127)</f>
        <v>8794101321</v>
      </c>
      <c r="G123" s="93">
        <f>SUM(G124:G127)</f>
        <v>5812741537</v>
      </c>
      <c r="H123" s="93">
        <f t="shared" ref="H123:L123" si="83">SUM(H124:H125)</f>
        <v>0</v>
      </c>
      <c r="I123" s="93">
        <f t="shared" si="83"/>
        <v>0</v>
      </c>
      <c r="J123" s="93">
        <f t="shared" si="83"/>
        <v>1781359784</v>
      </c>
      <c r="K123" s="93">
        <f t="shared" si="83"/>
        <v>1200000000</v>
      </c>
      <c r="L123" s="94">
        <f t="shared" si="83"/>
        <v>0</v>
      </c>
      <c r="M123" s="178">
        <v>0</v>
      </c>
    </row>
    <row r="124" spans="2:14" ht="37.5" customHeight="1">
      <c r="B124" s="11" t="s">
        <v>252</v>
      </c>
      <c r="C124" s="17" t="s">
        <v>403</v>
      </c>
      <c r="D124" s="35">
        <v>2016520001026</v>
      </c>
      <c r="E124" s="41">
        <v>48</v>
      </c>
      <c r="F124" s="32">
        <f t="shared" ref="F124:F127" si="84">SUM(G124:L124)</f>
        <v>4753442988</v>
      </c>
      <c r="G124" s="33">
        <v>2972083204</v>
      </c>
      <c r="H124" s="33"/>
      <c r="I124" s="33"/>
      <c r="J124" s="33">
        <v>1781359784</v>
      </c>
      <c r="K124" s="137"/>
      <c r="L124" s="67"/>
      <c r="M124" s="179">
        <v>57</v>
      </c>
    </row>
    <row r="125" spans="2:14" ht="26.4">
      <c r="B125" s="11" t="s">
        <v>253</v>
      </c>
      <c r="C125" s="17" t="s">
        <v>404</v>
      </c>
      <c r="D125" s="35">
        <v>2016520001028</v>
      </c>
      <c r="E125" s="41">
        <v>10</v>
      </c>
      <c r="F125" s="32">
        <f t="shared" si="84"/>
        <v>1200000000</v>
      </c>
      <c r="G125" s="33"/>
      <c r="H125" s="101"/>
      <c r="I125" s="101"/>
      <c r="J125" s="101"/>
      <c r="K125" s="33">
        <v>1200000000</v>
      </c>
      <c r="L125" s="67"/>
      <c r="M125" s="179">
        <v>58</v>
      </c>
    </row>
    <row r="126" spans="2:14" ht="39" customHeight="1">
      <c r="B126" s="11" t="s">
        <v>499</v>
      </c>
      <c r="C126" s="17" t="s">
        <v>500</v>
      </c>
      <c r="D126" s="35">
        <v>2016520001131</v>
      </c>
      <c r="E126" s="41"/>
      <c r="F126" s="32">
        <f t="shared" si="84"/>
        <v>2030888508</v>
      </c>
      <c r="G126" s="33">
        <v>2030888508</v>
      </c>
      <c r="H126" s="101"/>
      <c r="I126" s="101"/>
      <c r="J126" s="101"/>
      <c r="K126" s="33"/>
      <c r="L126" s="67"/>
      <c r="M126" s="179">
        <v>59</v>
      </c>
    </row>
    <row r="127" spans="2:14" ht="19.5" customHeight="1">
      <c r="B127" s="11" t="s">
        <v>501</v>
      </c>
      <c r="C127" s="5" t="s">
        <v>502</v>
      </c>
      <c r="D127" s="35"/>
      <c r="E127" s="41"/>
      <c r="F127" s="32">
        <f t="shared" si="84"/>
        <v>809769825</v>
      </c>
      <c r="G127" s="33">
        <v>809769825</v>
      </c>
      <c r="H127" s="101"/>
      <c r="I127" s="101"/>
      <c r="J127" s="101"/>
      <c r="K127" s="33"/>
      <c r="L127" s="67"/>
      <c r="M127" s="179"/>
    </row>
    <row r="128" spans="2:14" ht="14.4">
      <c r="B128" s="22">
        <v>2.8</v>
      </c>
      <c r="C128" s="72" t="s">
        <v>109</v>
      </c>
      <c r="D128" s="52"/>
      <c r="E128" s="109"/>
      <c r="F128" s="95">
        <f t="shared" ref="F128:L128" si="85">+F129+F131+F133+F135+F137+F139+F141</f>
        <v>2193809348</v>
      </c>
      <c r="G128" s="95">
        <f t="shared" si="85"/>
        <v>2193809348</v>
      </c>
      <c r="H128" s="95">
        <f t="shared" si="85"/>
        <v>0</v>
      </c>
      <c r="I128" s="95">
        <f t="shared" si="85"/>
        <v>0</v>
      </c>
      <c r="J128" s="95">
        <f t="shared" si="85"/>
        <v>0</v>
      </c>
      <c r="K128" s="95">
        <f t="shared" si="85"/>
        <v>0</v>
      </c>
      <c r="L128" s="95">
        <f t="shared" si="85"/>
        <v>0</v>
      </c>
      <c r="M128" s="178">
        <v>0</v>
      </c>
    </row>
    <row r="129" spans="2:13" ht="14.4">
      <c r="B129" s="18" t="s">
        <v>27</v>
      </c>
      <c r="C129" s="77" t="s">
        <v>110</v>
      </c>
      <c r="D129" s="46"/>
      <c r="E129" s="107"/>
      <c r="F129" s="93">
        <f t="shared" ref="F129:L129" si="86">SUM(F130:F130)</f>
        <v>253534796</v>
      </c>
      <c r="G129" s="93">
        <f t="shared" si="86"/>
        <v>253534796</v>
      </c>
      <c r="H129" s="93">
        <f t="shared" si="86"/>
        <v>0</v>
      </c>
      <c r="I129" s="93">
        <f t="shared" si="86"/>
        <v>0</v>
      </c>
      <c r="J129" s="93">
        <f t="shared" si="86"/>
        <v>0</v>
      </c>
      <c r="K129" s="93">
        <f t="shared" si="86"/>
        <v>0</v>
      </c>
      <c r="L129" s="94">
        <f t="shared" si="86"/>
        <v>0</v>
      </c>
      <c r="M129" s="178">
        <v>0</v>
      </c>
    </row>
    <row r="130" spans="2:13" ht="26.4">
      <c r="B130" s="11" t="s">
        <v>254</v>
      </c>
      <c r="C130" s="5" t="s">
        <v>396</v>
      </c>
      <c r="D130" s="55">
        <v>2016520001049</v>
      </c>
      <c r="E130" s="41">
        <v>8</v>
      </c>
      <c r="F130" s="32">
        <f t="shared" ref="F130" si="87">SUM(G130:L130)</f>
        <v>253534796</v>
      </c>
      <c r="G130" s="33">
        <v>253534796</v>
      </c>
      <c r="H130" s="67"/>
      <c r="I130" s="67"/>
      <c r="J130" s="67"/>
      <c r="K130" s="68"/>
      <c r="L130" s="67"/>
      <c r="M130" s="179">
        <v>60</v>
      </c>
    </row>
    <row r="131" spans="2:13" ht="14.4">
      <c r="B131" s="18" t="s">
        <v>114</v>
      </c>
      <c r="C131" s="77" t="s">
        <v>111</v>
      </c>
      <c r="D131" s="46"/>
      <c r="E131" s="105"/>
      <c r="F131" s="93">
        <f t="shared" ref="F131:L131" si="88">SUM(F132:F132)</f>
        <v>253534796</v>
      </c>
      <c r="G131" s="93">
        <f t="shared" si="88"/>
        <v>253534796</v>
      </c>
      <c r="H131" s="93">
        <f t="shared" si="88"/>
        <v>0</v>
      </c>
      <c r="I131" s="93">
        <f t="shared" si="88"/>
        <v>0</v>
      </c>
      <c r="J131" s="93">
        <f t="shared" si="88"/>
        <v>0</v>
      </c>
      <c r="K131" s="93">
        <f t="shared" si="88"/>
        <v>0</v>
      </c>
      <c r="L131" s="94">
        <f t="shared" si="88"/>
        <v>0</v>
      </c>
      <c r="M131" s="178">
        <v>0</v>
      </c>
    </row>
    <row r="132" spans="2:13" ht="30" customHeight="1">
      <c r="B132" s="11" t="s">
        <v>255</v>
      </c>
      <c r="C132" s="17" t="s">
        <v>395</v>
      </c>
      <c r="D132" s="55">
        <v>2016520001055</v>
      </c>
      <c r="E132" s="41">
        <v>5</v>
      </c>
      <c r="F132" s="32">
        <f t="shared" ref="F132" si="89">SUM(G132:L132)</f>
        <v>253534796</v>
      </c>
      <c r="G132" s="33">
        <v>253534796</v>
      </c>
      <c r="H132" s="67"/>
      <c r="I132" s="67"/>
      <c r="J132" s="67"/>
      <c r="K132" s="68"/>
      <c r="L132" s="67"/>
      <c r="M132" s="179">
        <v>61</v>
      </c>
    </row>
    <row r="133" spans="2:13" ht="14.4">
      <c r="B133" s="18" t="s">
        <v>115</v>
      </c>
      <c r="C133" s="77" t="s">
        <v>28</v>
      </c>
      <c r="D133" s="46"/>
      <c r="E133" s="105"/>
      <c r="F133" s="93">
        <f t="shared" ref="F133:L133" si="90">SUM(F134:F134)</f>
        <v>431308867</v>
      </c>
      <c r="G133" s="93">
        <f t="shared" si="90"/>
        <v>431308867</v>
      </c>
      <c r="H133" s="93">
        <f t="shared" si="90"/>
        <v>0</v>
      </c>
      <c r="I133" s="93">
        <f t="shared" si="90"/>
        <v>0</v>
      </c>
      <c r="J133" s="93">
        <f t="shared" si="90"/>
        <v>0</v>
      </c>
      <c r="K133" s="93">
        <f t="shared" si="90"/>
        <v>0</v>
      </c>
      <c r="L133" s="94">
        <f t="shared" si="90"/>
        <v>0</v>
      </c>
      <c r="M133" s="178">
        <v>0</v>
      </c>
    </row>
    <row r="134" spans="2:13" ht="26.4">
      <c r="B134" s="11" t="s">
        <v>256</v>
      </c>
      <c r="C134" s="6" t="s">
        <v>397</v>
      </c>
      <c r="D134" s="55">
        <v>2016520001058</v>
      </c>
      <c r="E134" s="41">
        <v>10</v>
      </c>
      <c r="F134" s="32">
        <f t="shared" ref="F134" si="91">SUM(G134:L134)</f>
        <v>431308867</v>
      </c>
      <c r="G134" s="33">
        <v>431308867</v>
      </c>
      <c r="H134" s="67"/>
      <c r="I134" s="67"/>
      <c r="J134" s="67"/>
      <c r="K134" s="68"/>
      <c r="L134" s="67"/>
      <c r="M134" s="179">
        <v>62</v>
      </c>
    </row>
    <row r="135" spans="2:13" ht="14.4">
      <c r="B135" s="18" t="s">
        <v>116</v>
      </c>
      <c r="C135" s="77" t="s">
        <v>112</v>
      </c>
      <c r="D135" s="46"/>
      <c r="E135" s="105"/>
      <c r="F135" s="93">
        <f t="shared" ref="F135:L135" si="92">SUM(F136:F136)</f>
        <v>103000000</v>
      </c>
      <c r="G135" s="93">
        <f t="shared" si="92"/>
        <v>103000000</v>
      </c>
      <c r="H135" s="93">
        <f t="shared" si="92"/>
        <v>0</v>
      </c>
      <c r="I135" s="93">
        <f t="shared" si="92"/>
        <v>0</v>
      </c>
      <c r="J135" s="93">
        <f t="shared" si="92"/>
        <v>0</v>
      </c>
      <c r="K135" s="93">
        <f t="shared" si="92"/>
        <v>0</v>
      </c>
      <c r="L135" s="94">
        <f t="shared" si="92"/>
        <v>0</v>
      </c>
      <c r="M135" s="178">
        <v>0</v>
      </c>
    </row>
    <row r="136" spans="2:13" ht="26.4">
      <c r="B136" s="11" t="s">
        <v>257</v>
      </c>
      <c r="C136" s="5" t="s">
        <v>402</v>
      </c>
      <c r="D136" s="55">
        <v>2016520001059</v>
      </c>
      <c r="E136" s="41">
        <v>5</v>
      </c>
      <c r="F136" s="32">
        <f t="shared" ref="F136" si="93">SUM(G136:L136)</f>
        <v>103000000</v>
      </c>
      <c r="G136" s="33">
        <v>103000000</v>
      </c>
      <c r="H136" s="67"/>
      <c r="I136" s="67"/>
      <c r="J136" s="67"/>
      <c r="K136" s="68"/>
      <c r="L136" s="67"/>
      <c r="M136" s="179">
        <v>63</v>
      </c>
    </row>
    <row r="137" spans="2:13" ht="26.4">
      <c r="B137" s="18" t="s">
        <v>117</v>
      </c>
      <c r="C137" s="77" t="s">
        <v>113</v>
      </c>
      <c r="D137" s="46"/>
      <c r="E137" s="105"/>
      <c r="F137" s="93">
        <f t="shared" ref="F137:L137" si="94">SUM(F138:F138)</f>
        <v>680981889</v>
      </c>
      <c r="G137" s="93">
        <f t="shared" si="94"/>
        <v>680981889</v>
      </c>
      <c r="H137" s="93">
        <f t="shared" si="94"/>
        <v>0</v>
      </c>
      <c r="I137" s="93">
        <f t="shared" si="94"/>
        <v>0</v>
      </c>
      <c r="J137" s="93">
        <f t="shared" si="94"/>
        <v>0</v>
      </c>
      <c r="K137" s="93">
        <f t="shared" si="94"/>
        <v>0</v>
      </c>
      <c r="L137" s="94">
        <f t="shared" si="94"/>
        <v>0</v>
      </c>
      <c r="M137" s="178">
        <v>0</v>
      </c>
    </row>
    <row r="138" spans="2:13" ht="26.4">
      <c r="B138" s="11" t="s">
        <v>258</v>
      </c>
      <c r="C138" s="5" t="s">
        <v>401</v>
      </c>
      <c r="D138" s="55">
        <v>2016520001062</v>
      </c>
      <c r="E138" s="41">
        <v>8</v>
      </c>
      <c r="F138" s="32">
        <f t="shared" ref="F138" si="95">SUM(G138:L138)</f>
        <v>680981889</v>
      </c>
      <c r="G138" s="33">
        <v>680981889</v>
      </c>
      <c r="H138" s="67"/>
      <c r="I138" s="67"/>
      <c r="J138" s="67"/>
      <c r="K138" s="68"/>
      <c r="L138" s="67"/>
      <c r="M138" s="179">
        <v>64</v>
      </c>
    </row>
    <row r="139" spans="2:13" ht="14.4">
      <c r="B139" s="18" t="s">
        <v>118</v>
      </c>
      <c r="C139" s="77" t="s">
        <v>23</v>
      </c>
      <c r="D139" s="46"/>
      <c r="E139" s="105"/>
      <c r="F139" s="93">
        <f t="shared" ref="F139:L139" si="96">SUM(F140:F140)</f>
        <v>419949000</v>
      </c>
      <c r="G139" s="93">
        <f t="shared" si="96"/>
        <v>419949000</v>
      </c>
      <c r="H139" s="93">
        <f t="shared" si="96"/>
        <v>0</v>
      </c>
      <c r="I139" s="93">
        <f t="shared" si="96"/>
        <v>0</v>
      </c>
      <c r="J139" s="93">
        <f t="shared" si="96"/>
        <v>0</v>
      </c>
      <c r="K139" s="93">
        <f t="shared" si="96"/>
        <v>0</v>
      </c>
      <c r="L139" s="94">
        <f t="shared" si="96"/>
        <v>0</v>
      </c>
      <c r="M139" s="178">
        <v>0</v>
      </c>
    </row>
    <row r="140" spans="2:13" ht="26.4">
      <c r="B140" s="11" t="s">
        <v>259</v>
      </c>
      <c r="C140" s="6" t="s">
        <v>400</v>
      </c>
      <c r="D140" s="55">
        <v>2016520001064</v>
      </c>
      <c r="E140" s="41">
        <v>5</v>
      </c>
      <c r="F140" s="32">
        <f t="shared" ref="F140" si="97">SUM(G140:L140)</f>
        <v>419949000</v>
      </c>
      <c r="G140" s="33">
        <v>419949000</v>
      </c>
      <c r="H140" s="67"/>
      <c r="I140" s="67"/>
      <c r="J140" s="67"/>
      <c r="K140" s="68"/>
      <c r="L140" s="67"/>
      <c r="M140" s="179">
        <v>65</v>
      </c>
    </row>
    <row r="141" spans="2:13" ht="14.4">
      <c r="B141" s="18" t="s">
        <v>119</v>
      </c>
      <c r="C141" s="77" t="s">
        <v>184</v>
      </c>
      <c r="D141" s="46"/>
      <c r="E141" s="105"/>
      <c r="F141" s="93">
        <f t="shared" ref="F141:L141" si="98">SUM(F142:F142)</f>
        <v>51500000</v>
      </c>
      <c r="G141" s="93">
        <f t="shared" si="98"/>
        <v>51500000</v>
      </c>
      <c r="H141" s="93">
        <f t="shared" si="98"/>
        <v>0</v>
      </c>
      <c r="I141" s="93">
        <f t="shared" si="98"/>
        <v>0</v>
      </c>
      <c r="J141" s="93">
        <f t="shared" si="98"/>
        <v>0</v>
      </c>
      <c r="K141" s="93">
        <f t="shared" si="98"/>
        <v>0</v>
      </c>
      <c r="L141" s="94">
        <f t="shared" si="98"/>
        <v>0</v>
      </c>
      <c r="M141" s="178">
        <v>0</v>
      </c>
    </row>
    <row r="142" spans="2:13" ht="26.4">
      <c r="B142" s="11" t="s">
        <v>260</v>
      </c>
      <c r="C142" s="6" t="s">
        <v>399</v>
      </c>
      <c r="D142" s="55">
        <v>2016520001066</v>
      </c>
      <c r="E142" s="41">
        <v>3</v>
      </c>
      <c r="F142" s="32">
        <f t="shared" ref="F142" si="99">SUM(G142:L142)</f>
        <v>51500000</v>
      </c>
      <c r="G142" s="33">
        <v>51500000</v>
      </c>
      <c r="H142" s="67"/>
      <c r="I142" s="67"/>
      <c r="J142" s="67"/>
      <c r="K142" s="68"/>
      <c r="L142" s="67"/>
      <c r="M142" s="179">
        <v>66</v>
      </c>
    </row>
    <row r="143" spans="2:13" ht="14.4">
      <c r="B143" s="9" t="s">
        <v>2</v>
      </c>
      <c r="C143" s="71" t="s">
        <v>54</v>
      </c>
      <c r="D143" s="51"/>
      <c r="E143" s="108"/>
      <c r="F143" s="90">
        <f t="shared" ref="F143:L143" si="100">+F144+F153</f>
        <v>4308745012.2578373</v>
      </c>
      <c r="G143" s="90">
        <f t="shared" si="100"/>
        <v>4308745012.2578373</v>
      </c>
      <c r="H143" s="90">
        <f t="shared" si="100"/>
        <v>0</v>
      </c>
      <c r="I143" s="90">
        <f t="shared" si="100"/>
        <v>0</v>
      </c>
      <c r="J143" s="90">
        <f t="shared" si="100"/>
        <v>0</v>
      </c>
      <c r="K143" s="90">
        <f t="shared" si="100"/>
        <v>0</v>
      </c>
      <c r="L143" s="90">
        <f t="shared" si="100"/>
        <v>0</v>
      </c>
      <c r="M143" s="178">
        <v>0</v>
      </c>
    </row>
    <row r="144" spans="2:13">
      <c r="B144" s="19">
        <v>3.1</v>
      </c>
      <c r="C144" s="21" t="s">
        <v>121</v>
      </c>
      <c r="D144" s="56"/>
      <c r="E144" s="116"/>
      <c r="F144" s="30">
        <f t="shared" ref="F144:L144" si="101">+F145+F147+F149+F151</f>
        <v>3069270392.2578378</v>
      </c>
      <c r="G144" s="30">
        <f t="shared" si="101"/>
        <v>3069270392.2578378</v>
      </c>
      <c r="H144" s="30">
        <f t="shared" si="101"/>
        <v>0</v>
      </c>
      <c r="I144" s="30">
        <f t="shared" si="101"/>
        <v>0</v>
      </c>
      <c r="J144" s="30">
        <f t="shared" si="101"/>
        <v>0</v>
      </c>
      <c r="K144" s="30">
        <f t="shared" si="101"/>
        <v>0</v>
      </c>
      <c r="L144" s="30">
        <f t="shared" si="101"/>
        <v>0</v>
      </c>
      <c r="M144" s="178">
        <v>0</v>
      </c>
    </row>
    <row r="145" spans="2:13" ht="26.4">
      <c r="B145" s="18" t="s">
        <v>29</v>
      </c>
      <c r="C145" s="77" t="s">
        <v>120</v>
      </c>
      <c r="D145" s="46"/>
      <c r="E145" s="107"/>
      <c r="F145" s="93">
        <f t="shared" ref="F145:L145" si="102">SUM(F146:F146)</f>
        <v>1749213192</v>
      </c>
      <c r="G145" s="93">
        <f t="shared" si="102"/>
        <v>1749213192</v>
      </c>
      <c r="H145" s="93">
        <f t="shared" si="102"/>
        <v>0</v>
      </c>
      <c r="I145" s="93">
        <f t="shared" si="102"/>
        <v>0</v>
      </c>
      <c r="J145" s="93">
        <f t="shared" si="102"/>
        <v>0</v>
      </c>
      <c r="K145" s="93">
        <f t="shared" si="102"/>
        <v>0</v>
      </c>
      <c r="L145" s="94">
        <f t="shared" si="102"/>
        <v>0</v>
      </c>
      <c r="M145" s="178">
        <v>0</v>
      </c>
    </row>
    <row r="146" spans="2:13" ht="52.8">
      <c r="B146" s="11" t="s">
        <v>261</v>
      </c>
      <c r="C146" s="6" t="s">
        <v>398</v>
      </c>
      <c r="D146" s="55">
        <v>2016520001099</v>
      </c>
      <c r="E146" s="41"/>
      <c r="F146" s="32">
        <f t="shared" ref="F146" si="103">SUM(G146:L146)</f>
        <v>1749213192</v>
      </c>
      <c r="G146" s="33">
        <v>1749213192</v>
      </c>
      <c r="H146" s="67"/>
      <c r="I146" s="67"/>
      <c r="J146" s="67"/>
      <c r="K146" s="68"/>
      <c r="L146" s="67"/>
      <c r="M146" s="179">
        <v>67</v>
      </c>
    </row>
    <row r="147" spans="2:13" ht="30" customHeight="1">
      <c r="B147" s="18" t="s">
        <v>30</v>
      </c>
      <c r="C147" s="77" t="s">
        <v>122</v>
      </c>
      <c r="D147" s="46"/>
      <c r="E147" s="105"/>
      <c r="F147" s="93">
        <f t="shared" ref="F147:L147" si="104">SUM(F148:F148)</f>
        <v>272392755.60876018</v>
      </c>
      <c r="G147" s="93">
        <f t="shared" si="104"/>
        <v>272392755.60876018</v>
      </c>
      <c r="H147" s="93">
        <f t="shared" si="104"/>
        <v>0</v>
      </c>
      <c r="I147" s="93">
        <f t="shared" si="104"/>
        <v>0</v>
      </c>
      <c r="J147" s="93">
        <f t="shared" si="104"/>
        <v>0</v>
      </c>
      <c r="K147" s="93">
        <f t="shared" si="104"/>
        <v>0</v>
      </c>
      <c r="L147" s="94">
        <f t="shared" si="104"/>
        <v>0</v>
      </c>
      <c r="M147" s="178">
        <v>0</v>
      </c>
    </row>
    <row r="148" spans="2:13" ht="39.6">
      <c r="B148" s="11" t="s">
        <v>262</v>
      </c>
      <c r="C148" s="6" t="s">
        <v>391</v>
      </c>
      <c r="D148" s="55">
        <v>2016520001100</v>
      </c>
      <c r="E148" s="41"/>
      <c r="F148" s="32">
        <f t="shared" ref="F148" si="105">SUM(G148:L148)</f>
        <v>272392755.60876018</v>
      </c>
      <c r="G148" s="33">
        <v>272392755.60876018</v>
      </c>
      <c r="H148" s="67"/>
      <c r="I148" s="67"/>
      <c r="J148" s="67"/>
      <c r="K148" s="68"/>
      <c r="L148" s="67"/>
      <c r="M148" s="179">
        <v>68</v>
      </c>
    </row>
    <row r="149" spans="2:13" ht="14.4">
      <c r="B149" s="18" t="s">
        <v>125</v>
      </c>
      <c r="C149" s="77" t="s">
        <v>123</v>
      </c>
      <c r="D149" s="46"/>
      <c r="E149" s="105"/>
      <c r="F149" s="93">
        <f t="shared" ref="F149:L149" si="106">SUM(F150:F150)</f>
        <v>523832222.32453883</v>
      </c>
      <c r="G149" s="93">
        <f t="shared" si="106"/>
        <v>523832222.32453883</v>
      </c>
      <c r="H149" s="93">
        <f t="shared" si="106"/>
        <v>0</v>
      </c>
      <c r="I149" s="93">
        <f t="shared" si="106"/>
        <v>0</v>
      </c>
      <c r="J149" s="93">
        <f t="shared" si="106"/>
        <v>0</v>
      </c>
      <c r="K149" s="93">
        <f t="shared" si="106"/>
        <v>0</v>
      </c>
      <c r="L149" s="94">
        <f t="shared" si="106"/>
        <v>0</v>
      </c>
      <c r="M149" s="178">
        <v>0</v>
      </c>
    </row>
    <row r="150" spans="2:13" ht="26.4">
      <c r="B150" s="11" t="s">
        <v>263</v>
      </c>
      <c r="C150" s="5" t="s">
        <v>392</v>
      </c>
      <c r="D150" s="55">
        <v>2016520001102</v>
      </c>
      <c r="E150" s="41"/>
      <c r="F150" s="32">
        <f t="shared" ref="F150" si="107">SUM(G150:L150)</f>
        <v>523832222.32453883</v>
      </c>
      <c r="G150" s="33">
        <v>523832222.32453883</v>
      </c>
      <c r="H150" s="67"/>
      <c r="I150" s="67"/>
      <c r="J150" s="67"/>
      <c r="K150" s="68"/>
      <c r="L150" s="67"/>
      <c r="M150" s="179">
        <v>69</v>
      </c>
    </row>
    <row r="151" spans="2:13" ht="14.4">
      <c r="B151" s="18" t="s">
        <v>126</v>
      </c>
      <c r="C151" s="77" t="s">
        <v>124</v>
      </c>
      <c r="D151" s="46"/>
      <c r="E151" s="105"/>
      <c r="F151" s="93">
        <f t="shared" ref="F151:L151" si="108">SUM(F152:F152)</f>
        <v>523832222.32453883</v>
      </c>
      <c r="G151" s="93">
        <f t="shared" si="108"/>
        <v>523832222.32453883</v>
      </c>
      <c r="H151" s="93">
        <f t="shared" si="108"/>
        <v>0</v>
      </c>
      <c r="I151" s="93">
        <f t="shared" si="108"/>
        <v>0</v>
      </c>
      <c r="J151" s="93">
        <f t="shared" si="108"/>
        <v>0</v>
      </c>
      <c r="K151" s="93">
        <f t="shared" si="108"/>
        <v>0</v>
      </c>
      <c r="L151" s="94">
        <f t="shared" si="108"/>
        <v>0</v>
      </c>
      <c r="M151" s="178">
        <v>0</v>
      </c>
    </row>
    <row r="152" spans="2:13" ht="26.4">
      <c r="B152" s="11" t="s">
        <v>264</v>
      </c>
      <c r="C152" s="5" t="s">
        <v>393</v>
      </c>
      <c r="D152" s="55">
        <v>2016520001103</v>
      </c>
      <c r="E152" s="41"/>
      <c r="F152" s="32">
        <f t="shared" ref="F152" si="109">SUM(G152:L152)</f>
        <v>523832222.32453883</v>
      </c>
      <c r="G152" s="33">
        <v>523832222.32453883</v>
      </c>
      <c r="H152" s="67"/>
      <c r="I152" s="67"/>
      <c r="J152" s="67"/>
      <c r="K152" s="68"/>
      <c r="L152" s="67"/>
      <c r="M152" s="179">
        <v>70</v>
      </c>
    </row>
    <row r="153" spans="2:13">
      <c r="B153" s="19">
        <v>3.2</v>
      </c>
      <c r="C153" s="21" t="s">
        <v>12</v>
      </c>
      <c r="D153" s="56"/>
      <c r="E153" s="116"/>
      <c r="F153" s="30">
        <f>+F154</f>
        <v>1239474620</v>
      </c>
      <c r="G153" s="30">
        <f t="shared" ref="G153:L153" si="110">+G154</f>
        <v>1239474620</v>
      </c>
      <c r="H153" s="30">
        <f t="shared" si="110"/>
        <v>0</v>
      </c>
      <c r="I153" s="30">
        <f t="shared" si="110"/>
        <v>0</v>
      </c>
      <c r="J153" s="30">
        <f t="shared" si="110"/>
        <v>0</v>
      </c>
      <c r="K153" s="30">
        <f t="shared" si="110"/>
        <v>0</v>
      </c>
      <c r="L153" s="30">
        <f t="shared" si="110"/>
        <v>0</v>
      </c>
      <c r="M153" s="178">
        <v>0</v>
      </c>
    </row>
    <row r="154" spans="2:13" ht="14.4">
      <c r="B154" s="18" t="s">
        <v>31</v>
      </c>
      <c r="C154" s="77" t="s">
        <v>127</v>
      </c>
      <c r="D154" s="46"/>
      <c r="E154" s="107"/>
      <c r="F154" s="93">
        <f>SUM(F155:F157)</f>
        <v>1239474620</v>
      </c>
      <c r="G154" s="93">
        <f t="shared" ref="G154" si="111">SUM(G155:G157)</f>
        <v>1239474620</v>
      </c>
      <c r="H154" s="93">
        <f t="shared" ref="H154" si="112">SUM(H155:H157)</f>
        <v>0</v>
      </c>
      <c r="I154" s="93">
        <f t="shared" ref="I154" si="113">SUM(I155:I157)</f>
        <v>0</v>
      </c>
      <c r="J154" s="93">
        <f t="shared" ref="J154" si="114">SUM(J155:J157)</f>
        <v>0</v>
      </c>
      <c r="K154" s="93">
        <f t="shared" ref="K154" si="115">SUM(K155:K157)</f>
        <v>0</v>
      </c>
      <c r="L154" s="94">
        <f t="shared" ref="L154" si="116">SUM(L155:L157)</f>
        <v>0</v>
      </c>
      <c r="M154" s="178">
        <v>0</v>
      </c>
    </row>
    <row r="155" spans="2:13" ht="39.6">
      <c r="B155" s="11" t="s">
        <v>265</v>
      </c>
      <c r="C155" s="5" t="s">
        <v>355</v>
      </c>
      <c r="D155" s="57">
        <v>2016520001012</v>
      </c>
      <c r="E155" s="110" t="s">
        <v>356</v>
      </c>
      <c r="F155" s="32">
        <f t="shared" ref="F155:F157" si="117">SUM(G155:L155)</f>
        <v>269257410</v>
      </c>
      <c r="G155" s="33">
        <v>269257410</v>
      </c>
      <c r="H155" s="67"/>
      <c r="I155" s="67"/>
      <c r="J155" s="67"/>
      <c r="K155" s="68"/>
      <c r="L155" s="67"/>
      <c r="M155" s="179">
        <v>71</v>
      </c>
    </row>
    <row r="156" spans="2:13" ht="39.6">
      <c r="B156" s="11" t="s">
        <v>266</v>
      </c>
      <c r="C156" s="5" t="s">
        <v>357</v>
      </c>
      <c r="D156" s="57">
        <v>2016520001013</v>
      </c>
      <c r="E156" s="110" t="s">
        <v>358</v>
      </c>
      <c r="F156" s="32">
        <f t="shared" si="117"/>
        <v>463959800</v>
      </c>
      <c r="G156" s="33">
        <v>463959800</v>
      </c>
      <c r="H156" s="67"/>
      <c r="I156" s="67"/>
      <c r="J156" s="67"/>
      <c r="K156" s="68"/>
      <c r="L156" s="67"/>
      <c r="M156" s="179">
        <v>72</v>
      </c>
    </row>
    <row r="157" spans="2:13" ht="39.6">
      <c r="B157" s="11" t="s">
        <v>267</v>
      </c>
      <c r="C157" s="6" t="s">
        <v>359</v>
      </c>
      <c r="D157" s="58">
        <v>2016520001014</v>
      </c>
      <c r="E157" s="110" t="s">
        <v>360</v>
      </c>
      <c r="F157" s="32">
        <f t="shared" si="117"/>
        <v>506257410</v>
      </c>
      <c r="G157" s="33">
        <v>506257410</v>
      </c>
      <c r="H157" s="67"/>
      <c r="I157" s="67"/>
      <c r="J157" s="67"/>
      <c r="K157" s="68"/>
      <c r="L157" s="67"/>
      <c r="M157" s="179">
        <v>73</v>
      </c>
    </row>
    <row r="158" spans="2:13" ht="14.4">
      <c r="B158" s="12" t="s">
        <v>3</v>
      </c>
      <c r="C158" s="71" t="s">
        <v>55</v>
      </c>
      <c r="D158" s="51"/>
      <c r="E158" s="108"/>
      <c r="F158" s="90">
        <f t="shared" ref="F158:L158" si="118">+F159+F170+F174+F177+F186+F191</f>
        <v>5521059112.4649076</v>
      </c>
      <c r="G158" s="90">
        <f t="shared" si="118"/>
        <v>4321059112.4649076</v>
      </c>
      <c r="H158" s="90">
        <f t="shared" si="118"/>
        <v>0</v>
      </c>
      <c r="I158" s="90">
        <f t="shared" si="118"/>
        <v>0</v>
      </c>
      <c r="J158" s="90">
        <f t="shared" si="118"/>
        <v>0</v>
      </c>
      <c r="K158" s="90">
        <f t="shared" si="118"/>
        <v>1200000000</v>
      </c>
      <c r="L158" s="90">
        <f t="shared" si="118"/>
        <v>0</v>
      </c>
      <c r="M158" s="178">
        <v>0</v>
      </c>
    </row>
    <row r="159" spans="2:13" ht="39.75" customHeight="1">
      <c r="B159" s="19">
        <v>4.0999999999999996</v>
      </c>
      <c r="C159" s="70" t="s">
        <v>180</v>
      </c>
      <c r="D159" s="48"/>
      <c r="E159" s="106"/>
      <c r="F159" s="92">
        <f t="shared" ref="F159:L159" si="119">+F160+F162+F164+F166+F168</f>
        <v>2173384178</v>
      </c>
      <c r="G159" s="92">
        <f t="shared" si="119"/>
        <v>1173384178</v>
      </c>
      <c r="H159" s="92">
        <f t="shared" si="119"/>
        <v>0</v>
      </c>
      <c r="I159" s="92">
        <f t="shared" si="119"/>
        <v>0</v>
      </c>
      <c r="J159" s="92">
        <f t="shared" si="119"/>
        <v>0</v>
      </c>
      <c r="K159" s="92">
        <f t="shared" si="119"/>
        <v>1000000000</v>
      </c>
      <c r="L159" s="92">
        <f t="shared" si="119"/>
        <v>0</v>
      </c>
      <c r="M159" s="100">
        <v>0</v>
      </c>
    </row>
    <row r="160" spans="2:13" ht="31.5" customHeight="1">
      <c r="B160" s="18" t="s">
        <v>32</v>
      </c>
      <c r="C160" s="77" t="s">
        <v>185</v>
      </c>
      <c r="D160" s="46"/>
      <c r="E160" s="107"/>
      <c r="F160" s="93">
        <f t="shared" ref="F160:L160" si="120">SUM(F161:F161)</f>
        <v>363384178</v>
      </c>
      <c r="G160" s="93">
        <f t="shared" si="120"/>
        <v>163384178</v>
      </c>
      <c r="H160" s="93">
        <f t="shared" si="120"/>
        <v>0</v>
      </c>
      <c r="I160" s="93">
        <f t="shared" si="120"/>
        <v>0</v>
      </c>
      <c r="J160" s="93">
        <f t="shared" si="120"/>
        <v>0</v>
      </c>
      <c r="K160" s="93">
        <f t="shared" si="120"/>
        <v>200000000</v>
      </c>
      <c r="L160" s="94">
        <f t="shared" si="120"/>
        <v>0</v>
      </c>
      <c r="M160" s="100">
        <v>0</v>
      </c>
    </row>
    <row r="161" spans="2:14" ht="39.6">
      <c r="B161" s="11" t="s">
        <v>268</v>
      </c>
      <c r="C161" s="7" t="s">
        <v>408</v>
      </c>
      <c r="D161" s="57">
        <v>2016520001104</v>
      </c>
      <c r="E161" s="41"/>
      <c r="F161" s="32">
        <f t="shared" ref="F161" si="121">SUM(G161:L161)</f>
        <v>363384178</v>
      </c>
      <c r="G161" s="33">
        <v>163384178</v>
      </c>
      <c r="H161" s="67"/>
      <c r="I161" s="67"/>
      <c r="J161" s="67"/>
      <c r="K161" s="68">
        <v>200000000</v>
      </c>
      <c r="L161" s="67"/>
      <c r="M161" s="179">
        <v>74</v>
      </c>
      <c r="N161" s="172"/>
    </row>
    <row r="162" spans="2:14" ht="21.75" customHeight="1">
      <c r="B162" s="18" t="s">
        <v>186</v>
      </c>
      <c r="C162" s="77" t="s">
        <v>189</v>
      </c>
      <c r="D162" s="46"/>
      <c r="E162" s="105"/>
      <c r="F162" s="93">
        <f t="shared" ref="F162:L162" si="122">SUM(F163:F163)</f>
        <v>450000000</v>
      </c>
      <c r="G162" s="93">
        <f t="shared" si="122"/>
        <v>250000000</v>
      </c>
      <c r="H162" s="93">
        <f t="shared" si="122"/>
        <v>0</v>
      </c>
      <c r="I162" s="93">
        <f t="shared" si="122"/>
        <v>0</v>
      </c>
      <c r="J162" s="93">
        <f t="shared" si="122"/>
        <v>0</v>
      </c>
      <c r="K162" s="93">
        <f t="shared" si="122"/>
        <v>200000000</v>
      </c>
      <c r="L162" s="94">
        <f t="shared" si="122"/>
        <v>0</v>
      </c>
      <c r="M162" s="178">
        <v>0</v>
      </c>
    </row>
    <row r="163" spans="2:14" ht="52.8">
      <c r="B163" s="11" t="s">
        <v>269</v>
      </c>
      <c r="C163" s="7" t="s">
        <v>409</v>
      </c>
      <c r="D163" s="57">
        <v>2016520001093</v>
      </c>
      <c r="E163" s="41"/>
      <c r="F163" s="32">
        <f t="shared" ref="F163" si="123">SUM(G163:L163)</f>
        <v>450000000</v>
      </c>
      <c r="G163" s="33">
        <v>250000000</v>
      </c>
      <c r="H163" s="67"/>
      <c r="I163" s="67"/>
      <c r="J163" s="67"/>
      <c r="K163" s="68">
        <v>200000000</v>
      </c>
      <c r="L163" s="67"/>
      <c r="M163" s="179">
        <v>75</v>
      </c>
      <c r="N163" s="172"/>
    </row>
    <row r="164" spans="2:14" ht="26.4">
      <c r="B164" s="18" t="s">
        <v>187</v>
      </c>
      <c r="C164" s="77" t="s">
        <v>190</v>
      </c>
      <c r="D164" s="46"/>
      <c r="E164" s="105"/>
      <c r="F164" s="93">
        <f t="shared" ref="F164:L164" si="124">SUM(F165:F165)</f>
        <v>280000000</v>
      </c>
      <c r="G164" s="93">
        <f t="shared" si="124"/>
        <v>80000000</v>
      </c>
      <c r="H164" s="93">
        <f t="shared" si="124"/>
        <v>0</v>
      </c>
      <c r="I164" s="93">
        <f t="shared" si="124"/>
        <v>0</v>
      </c>
      <c r="J164" s="93">
        <f t="shared" si="124"/>
        <v>0</v>
      </c>
      <c r="K164" s="93">
        <f t="shared" si="124"/>
        <v>200000000</v>
      </c>
      <c r="L164" s="94">
        <f t="shared" si="124"/>
        <v>0</v>
      </c>
      <c r="M164" s="178">
        <v>0</v>
      </c>
    </row>
    <row r="165" spans="2:14" ht="26.4">
      <c r="B165" s="11" t="s">
        <v>270</v>
      </c>
      <c r="C165" s="124" t="s">
        <v>410</v>
      </c>
      <c r="D165" s="57">
        <v>2016520001110</v>
      </c>
      <c r="E165" s="41"/>
      <c r="F165" s="32">
        <f t="shared" ref="F165" si="125">SUM(G165:L165)</f>
        <v>280000000</v>
      </c>
      <c r="G165" s="33">
        <v>80000000</v>
      </c>
      <c r="H165" s="67"/>
      <c r="I165" s="67"/>
      <c r="J165" s="67"/>
      <c r="K165" s="68">
        <v>200000000</v>
      </c>
      <c r="L165" s="67"/>
      <c r="M165" s="179">
        <v>76</v>
      </c>
      <c r="N165" s="172"/>
    </row>
    <row r="166" spans="2:14" ht="14.4">
      <c r="B166" s="18" t="s">
        <v>188</v>
      </c>
      <c r="C166" s="77" t="s">
        <v>191</v>
      </c>
      <c r="D166" s="46"/>
      <c r="E166" s="105"/>
      <c r="F166" s="93">
        <f t="shared" ref="F166:L166" si="126">SUM(F167:F167)</f>
        <v>800000000</v>
      </c>
      <c r="G166" s="93">
        <f t="shared" si="126"/>
        <v>600000000</v>
      </c>
      <c r="H166" s="93">
        <f t="shared" si="126"/>
        <v>0</v>
      </c>
      <c r="I166" s="93">
        <f t="shared" si="126"/>
        <v>0</v>
      </c>
      <c r="J166" s="93">
        <f t="shared" si="126"/>
        <v>0</v>
      </c>
      <c r="K166" s="93">
        <f t="shared" si="126"/>
        <v>200000000</v>
      </c>
      <c r="L166" s="94">
        <f t="shared" si="126"/>
        <v>0</v>
      </c>
      <c r="M166" s="178">
        <v>0</v>
      </c>
    </row>
    <row r="167" spans="2:14" ht="39.6">
      <c r="B167" s="11" t="s">
        <v>271</v>
      </c>
      <c r="C167" s="7" t="s">
        <v>411</v>
      </c>
      <c r="D167" s="57">
        <v>2016520001101</v>
      </c>
      <c r="E167" s="41"/>
      <c r="F167" s="32">
        <f t="shared" ref="F167" si="127">SUM(G167:L167)</f>
        <v>800000000</v>
      </c>
      <c r="G167" s="33">
        <v>600000000</v>
      </c>
      <c r="H167" s="67"/>
      <c r="I167" s="67"/>
      <c r="J167" s="67"/>
      <c r="K167" s="68">
        <v>200000000</v>
      </c>
      <c r="L167" s="67"/>
      <c r="M167" s="179">
        <v>77</v>
      </c>
      <c r="N167" s="172"/>
    </row>
    <row r="168" spans="2:14" ht="26.4">
      <c r="B168" s="18" t="s">
        <v>192</v>
      </c>
      <c r="C168" s="77" t="s">
        <v>193</v>
      </c>
      <c r="D168" s="46"/>
      <c r="E168" s="105"/>
      <c r="F168" s="93">
        <f t="shared" ref="F168:L168" si="128">SUM(F169:F169)</f>
        <v>280000000</v>
      </c>
      <c r="G168" s="93">
        <f t="shared" si="128"/>
        <v>80000000</v>
      </c>
      <c r="H168" s="93">
        <f t="shared" si="128"/>
        <v>0</v>
      </c>
      <c r="I168" s="93">
        <f t="shared" si="128"/>
        <v>0</v>
      </c>
      <c r="J168" s="93">
        <f t="shared" si="128"/>
        <v>0</v>
      </c>
      <c r="K168" s="93">
        <f t="shared" si="128"/>
        <v>200000000</v>
      </c>
      <c r="L168" s="94">
        <f t="shared" si="128"/>
        <v>0</v>
      </c>
      <c r="M168" s="178">
        <v>0</v>
      </c>
    </row>
    <row r="169" spans="2:14" ht="39.6">
      <c r="B169" s="11" t="s">
        <v>272</v>
      </c>
      <c r="C169" s="125" t="s">
        <v>464</v>
      </c>
      <c r="D169" s="57">
        <v>2016520001110</v>
      </c>
      <c r="E169" s="41"/>
      <c r="F169" s="32">
        <f t="shared" ref="F169" si="129">SUM(G169:L169)</f>
        <v>280000000</v>
      </c>
      <c r="G169" s="33">
        <v>80000000</v>
      </c>
      <c r="H169" s="67"/>
      <c r="I169" s="67"/>
      <c r="J169" s="67"/>
      <c r="K169" s="68">
        <v>200000000</v>
      </c>
      <c r="L169" s="67"/>
      <c r="M169" s="179">
        <v>78</v>
      </c>
      <c r="N169" s="172"/>
    </row>
    <row r="170" spans="2:14" ht="14.4">
      <c r="B170" s="19">
        <v>4.2</v>
      </c>
      <c r="C170" s="70" t="s">
        <v>194</v>
      </c>
      <c r="D170" s="59"/>
      <c r="E170" s="106"/>
      <c r="F170" s="92">
        <f>+F171</f>
        <v>959000000</v>
      </c>
      <c r="G170" s="92">
        <f t="shared" ref="G170:L170" si="130">+G171</f>
        <v>759000000</v>
      </c>
      <c r="H170" s="92">
        <f t="shared" si="130"/>
        <v>0</v>
      </c>
      <c r="I170" s="92">
        <f t="shared" si="130"/>
        <v>0</v>
      </c>
      <c r="J170" s="92">
        <f t="shared" si="130"/>
        <v>0</v>
      </c>
      <c r="K170" s="92">
        <f t="shared" si="130"/>
        <v>200000000</v>
      </c>
      <c r="L170" s="92">
        <f t="shared" si="130"/>
        <v>0</v>
      </c>
      <c r="M170" s="178">
        <v>0</v>
      </c>
    </row>
    <row r="171" spans="2:14" ht="14.4">
      <c r="B171" s="18" t="s">
        <v>33</v>
      </c>
      <c r="C171" s="77" t="s">
        <v>195</v>
      </c>
      <c r="D171" s="60"/>
      <c r="E171" s="107"/>
      <c r="F171" s="93">
        <f t="shared" ref="F171:L171" si="131">SUM(F172:F173)</f>
        <v>959000000</v>
      </c>
      <c r="G171" s="93">
        <f t="shared" si="131"/>
        <v>759000000</v>
      </c>
      <c r="H171" s="93">
        <f t="shared" si="131"/>
        <v>0</v>
      </c>
      <c r="I171" s="93">
        <f t="shared" si="131"/>
        <v>0</v>
      </c>
      <c r="J171" s="93">
        <f t="shared" si="131"/>
        <v>0</v>
      </c>
      <c r="K171" s="93">
        <f t="shared" si="131"/>
        <v>200000000</v>
      </c>
      <c r="L171" s="94">
        <f t="shared" si="131"/>
        <v>0</v>
      </c>
      <c r="M171" s="178">
        <v>0</v>
      </c>
    </row>
    <row r="172" spans="2:14" ht="28.5" customHeight="1">
      <c r="B172" s="11" t="s">
        <v>273</v>
      </c>
      <c r="C172" s="126" t="s">
        <v>465</v>
      </c>
      <c r="D172" s="57">
        <v>2016520001096</v>
      </c>
      <c r="E172" s="41"/>
      <c r="F172" s="32">
        <f t="shared" ref="F172:F173" si="132">SUM(G172:L172)</f>
        <v>421000000</v>
      </c>
      <c r="G172" s="33">
        <v>321000000</v>
      </c>
      <c r="H172" s="67"/>
      <c r="I172" s="67"/>
      <c r="J172" s="67"/>
      <c r="K172" s="68">
        <v>100000000</v>
      </c>
      <c r="L172" s="67"/>
      <c r="M172" s="179">
        <v>79</v>
      </c>
    </row>
    <row r="173" spans="2:14" ht="19.5" customHeight="1">
      <c r="B173" s="11" t="s">
        <v>274</v>
      </c>
      <c r="C173" s="82" t="s">
        <v>407</v>
      </c>
      <c r="D173" s="57">
        <v>2016520001097</v>
      </c>
      <c r="E173" s="41"/>
      <c r="F173" s="32">
        <f t="shared" si="132"/>
        <v>538000000</v>
      </c>
      <c r="G173" s="33">
        <v>438000000</v>
      </c>
      <c r="H173" s="67"/>
      <c r="I173" s="67"/>
      <c r="J173" s="67"/>
      <c r="K173" s="67">
        <v>100000000</v>
      </c>
      <c r="L173" s="67"/>
      <c r="M173" s="179">
        <v>80</v>
      </c>
    </row>
    <row r="174" spans="2:14" ht="28.5" customHeight="1">
      <c r="B174" s="19">
        <v>4.3</v>
      </c>
      <c r="C174" s="70" t="s">
        <v>128</v>
      </c>
      <c r="D174" s="59"/>
      <c r="E174" s="106"/>
      <c r="F174" s="92">
        <f>+F175</f>
        <v>136196378</v>
      </c>
      <c r="G174" s="92">
        <f t="shared" ref="G174:L174" si="133">+G175</f>
        <v>136196378</v>
      </c>
      <c r="H174" s="92">
        <f t="shared" si="133"/>
        <v>0</v>
      </c>
      <c r="I174" s="92">
        <f t="shared" si="133"/>
        <v>0</v>
      </c>
      <c r="J174" s="92">
        <f t="shared" si="133"/>
        <v>0</v>
      </c>
      <c r="K174" s="92">
        <f t="shared" si="133"/>
        <v>0</v>
      </c>
      <c r="L174" s="92">
        <f t="shared" si="133"/>
        <v>0</v>
      </c>
      <c r="M174" s="178">
        <v>0</v>
      </c>
    </row>
    <row r="175" spans="2:14" ht="21.75" customHeight="1">
      <c r="B175" s="18" t="s">
        <v>34</v>
      </c>
      <c r="C175" s="77" t="s">
        <v>129</v>
      </c>
      <c r="D175" s="60"/>
      <c r="E175" s="107"/>
      <c r="F175" s="93">
        <f t="shared" ref="F175:L175" si="134">SUM(F176:F176)</f>
        <v>136196378</v>
      </c>
      <c r="G175" s="93">
        <f t="shared" si="134"/>
        <v>136196378</v>
      </c>
      <c r="H175" s="93">
        <f t="shared" si="134"/>
        <v>0</v>
      </c>
      <c r="I175" s="93">
        <f t="shared" si="134"/>
        <v>0</v>
      </c>
      <c r="J175" s="93">
        <f t="shared" si="134"/>
        <v>0</v>
      </c>
      <c r="K175" s="93">
        <f t="shared" si="134"/>
        <v>0</v>
      </c>
      <c r="L175" s="94">
        <f t="shared" si="134"/>
        <v>0</v>
      </c>
      <c r="M175" s="182">
        <v>0</v>
      </c>
    </row>
    <row r="176" spans="2:14" ht="26.4">
      <c r="B176" s="11" t="s">
        <v>275</v>
      </c>
      <c r="C176" s="34" t="s">
        <v>362</v>
      </c>
      <c r="D176" s="35">
        <v>2016520001063</v>
      </c>
      <c r="E176" s="41"/>
      <c r="F176" s="32">
        <f t="shared" ref="F176" si="135">SUM(G176:L176)</f>
        <v>136196378</v>
      </c>
      <c r="G176" s="33">
        <v>136196378</v>
      </c>
      <c r="H176" s="67"/>
      <c r="I176" s="67"/>
      <c r="J176" s="67"/>
      <c r="K176" s="68"/>
      <c r="L176" s="67"/>
      <c r="M176" s="179">
        <v>81</v>
      </c>
    </row>
    <row r="177" spans="2:13" ht="14.4">
      <c r="B177" s="19">
        <v>4.4000000000000004</v>
      </c>
      <c r="C177" s="70" t="s">
        <v>130</v>
      </c>
      <c r="D177" s="59"/>
      <c r="E177" s="106"/>
      <c r="F177" s="92">
        <f t="shared" ref="F177:L177" si="136">+F178+F180+F183</f>
        <v>2147712112</v>
      </c>
      <c r="G177" s="92">
        <f t="shared" si="136"/>
        <v>2147712112</v>
      </c>
      <c r="H177" s="92">
        <f t="shared" si="136"/>
        <v>0</v>
      </c>
      <c r="I177" s="92">
        <f t="shared" si="136"/>
        <v>0</v>
      </c>
      <c r="J177" s="92">
        <f t="shared" si="136"/>
        <v>0</v>
      </c>
      <c r="K177" s="92">
        <f t="shared" si="136"/>
        <v>0</v>
      </c>
      <c r="L177" s="92">
        <f t="shared" si="136"/>
        <v>0</v>
      </c>
      <c r="M177" s="178">
        <v>0</v>
      </c>
    </row>
    <row r="178" spans="2:13" ht="26.4">
      <c r="B178" s="18" t="s">
        <v>134</v>
      </c>
      <c r="C178" s="77" t="s">
        <v>131</v>
      </c>
      <c r="D178" s="60"/>
      <c r="E178" s="107"/>
      <c r="F178" s="93">
        <f t="shared" ref="F178:L178" si="137">SUM(F179:F179)</f>
        <v>157149667</v>
      </c>
      <c r="G178" s="93">
        <f t="shared" si="137"/>
        <v>157149667</v>
      </c>
      <c r="H178" s="93">
        <f t="shared" si="137"/>
        <v>0</v>
      </c>
      <c r="I178" s="93">
        <f t="shared" si="137"/>
        <v>0</v>
      </c>
      <c r="J178" s="93">
        <f t="shared" si="137"/>
        <v>0</v>
      </c>
      <c r="K178" s="93">
        <f t="shared" si="137"/>
        <v>0</v>
      </c>
      <c r="L178" s="94">
        <f t="shared" si="137"/>
        <v>0</v>
      </c>
      <c r="M178" s="178">
        <v>0</v>
      </c>
    </row>
    <row r="179" spans="2:13" ht="26.4">
      <c r="B179" s="11" t="s">
        <v>276</v>
      </c>
      <c r="C179" s="17" t="s">
        <v>341</v>
      </c>
      <c r="D179" s="61">
        <v>2016520000996</v>
      </c>
      <c r="E179" s="41"/>
      <c r="F179" s="32">
        <f t="shared" ref="F179" si="138">SUM(G179:L179)</f>
        <v>157149667</v>
      </c>
      <c r="G179" s="33">
        <v>157149667</v>
      </c>
      <c r="H179" s="67"/>
      <c r="I179" s="67"/>
      <c r="J179" s="67"/>
      <c r="K179" s="68"/>
      <c r="L179" s="67"/>
      <c r="M179" s="179">
        <v>82</v>
      </c>
    </row>
    <row r="180" spans="2:13" ht="14.4">
      <c r="B180" s="18" t="s">
        <v>135</v>
      </c>
      <c r="C180" s="80" t="s">
        <v>132</v>
      </c>
      <c r="D180" s="46"/>
      <c r="E180" s="105"/>
      <c r="F180" s="93">
        <f t="shared" ref="F180:L180" si="139">SUM(F181:F182)</f>
        <v>1361963778</v>
      </c>
      <c r="G180" s="93">
        <f t="shared" si="139"/>
        <v>1361963778</v>
      </c>
      <c r="H180" s="93">
        <f t="shared" si="139"/>
        <v>0</v>
      </c>
      <c r="I180" s="93">
        <f t="shared" si="139"/>
        <v>0</v>
      </c>
      <c r="J180" s="93">
        <f t="shared" si="139"/>
        <v>0</v>
      </c>
      <c r="K180" s="93">
        <f t="shared" si="139"/>
        <v>0</v>
      </c>
      <c r="L180" s="94">
        <f t="shared" si="139"/>
        <v>0</v>
      </c>
      <c r="M180" s="178">
        <v>0</v>
      </c>
    </row>
    <row r="181" spans="2:13" ht="39.75" customHeight="1">
      <c r="B181" s="11" t="s">
        <v>277</v>
      </c>
      <c r="C181" s="15" t="s">
        <v>375</v>
      </c>
      <c r="D181" s="61">
        <v>2016520000990</v>
      </c>
      <c r="E181" s="41">
        <v>8</v>
      </c>
      <c r="F181" s="32">
        <f t="shared" ref="F181:F182" si="140">SUM(G181:L181)</f>
        <v>961000000</v>
      </c>
      <c r="G181" s="33">
        <v>961000000</v>
      </c>
      <c r="H181" s="67"/>
      <c r="I181" s="67"/>
      <c r="J181" s="67"/>
      <c r="K181" s="68"/>
      <c r="L181" s="67"/>
      <c r="M181" s="179">
        <v>83</v>
      </c>
    </row>
    <row r="182" spans="2:13" ht="26.4">
      <c r="B182" s="11" t="s">
        <v>278</v>
      </c>
      <c r="C182" s="17" t="s">
        <v>376</v>
      </c>
      <c r="D182" s="61">
        <v>2016520001007</v>
      </c>
      <c r="E182" s="41">
        <v>8</v>
      </c>
      <c r="F182" s="32">
        <f t="shared" si="140"/>
        <v>400963778</v>
      </c>
      <c r="G182" s="33">
        <v>400963778</v>
      </c>
      <c r="H182" s="67"/>
      <c r="I182" s="67"/>
      <c r="J182" s="67"/>
      <c r="K182" s="68"/>
      <c r="L182" s="67"/>
      <c r="M182" s="179">
        <v>84</v>
      </c>
    </row>
    <row r="183" spans="2:13" ht="14.4">
      <c r="B183" s="18" t="s">
        <v>136</v>
      </c>
      <c r="C183" s="77" t="s">
        <v>133</v>
      </c>
      <c r="D183" s="46"/>
      <c r="E183" s="105"/>
      <c r="F183" s="93">
        <f t="shared" ref="F183:L183" si="141">SUM(F184:F185)</f>
        <v>628598667</v>
      </c>
      <c r="G183" s="93">
        <f t="shared" si="141"/>
        <v>628598667</v>
      </c>
      <c r="H183" s="93">
        <f t="shared" si="141"/>
        <v>0</v>
      </c>
      <c r="I183" s="93">
        <f t="shared" si="141"/>
        <v>0</v>
      </c>
      <c r="J183" s="93">
        <f t="shared" si="141"/>
        <v>0</v>
      </c>
      <c r="K183" s="93">
        <f t="shared" si="141"/>
        <v>0</v>
      </c>
      <c r="L183" s="94">
        <f t="shared" si="141"/>
        <v>0</v>
      </c>
      <c r="M183" s="178">
        <v>0</v>
      </c>
    </row>
    <row r="184" spans="2:13" ht="16.5" customHeight="1">
      <c r="B184" s="11" t="s">
        <v>279</v>
      </c>
      <c r="C184" s="5" t="s">
        <v>497</v>
      </c>
      <c r="D184" s="61">
        <v>2016520000991</v>
      </c>
      <c r="E184" s="41">
        <v>4</v>
      </c>
      <c r="F184" s="32">
        <f t="shared" ref="F184:F185" si="142">SUM(G184:L184)</f>
        <v>439488000</v>
      </c>
      <c r="G184" s="33">
        <v>439488000</v>
      </c>
      <c r="H184" s="67"/>
      <c r="I184" s="67"/>
      <c r="J184" s="67"/>
      <c r="K184" s="68"/>
      <c r="L184" s="67"/>
      <c r="M184" s="185">
        <v>85</v>
      </c>
    </row>
    <row r="185" spans="2:13" ht="16.5" customHeight="1">
      <c r="B185" s="11" t="s">
        <v>280</v>
      </c>
      <c r="C185" s="5" t="s">
        <v>377</v>
      </c>
      <c r="D185" s="61">
        <v>2016520000987</v>
      </c>
      <c r="E185" s="41">
        <v>4</v>
      </c>
      <c r="F185" s="32">
        <f t="shared" si="142"/>
        <v>189110667</v>
      </c>
      <c r="G185" s="33">
        <v>189110667</v>
      </c>
      <c r="H185" s="67"/>
      <c r="I185" s="67"/>
      <c r="J185" s="67"/>
      <c r="K185" s="68"/>
      <c r="L185" s="67"/>
      <c r="M185" s="185">
        <v>86</v>
      </c>
    </row>
    <row r="186" spans="2:13" ht="14.4">
      <c r="B186" s="19">
        <v>4.5</v>
      </c>
      <c r="C186" s="70" t="s">
        <v>137</v>
      </c>
      <c r="D186" s="59"/>
      <c r="E186" s="106"/>
      <c r="F186" s="92">
        <f>+F187</f>
        <v>0</v>
      </c>
      <c r="G186" s="92">
        <f t="shared" ref="G186:L186" si="143">+G187</f>
        <v>0</v>
      </c>
      <c r="H186" s="92">
        <f t="shared" si="143"/>
        <v>0</v>
      </c>
      <c r="I186" s="92">
        <f t="shared" si="143"/>
        <v>0</v>
      </c>
      <c r="J186" s="92">
        <f t="shared" si="143"/>
        <v>0</v>
      </c>
      <c r="K186" s="92">
        <f t="shared" si="143"/>
        <v>0</v>
      </c>
      <c r="L186" s="92">
        <f t="shared" si="143"/>
        <v>0</v>
      </c>
      <c r="M186" s="178">
        <v>0</v>
      </c>
    </row>
    <row r="187" spans="2:13" ht="14.4">
      <c r="B187" s="18" t="s">
        <v>138</v>
      </c>
      <c r="C187" s="77" t="s">
        <v>139</v>
      </c>
      <c r="D187" s="60"/>
      <c r="E187" s="107"/>
      <c r="F187" s="93">
        <f>SUM(F188:F190)</f>
        <v>0</v>
      </c>
      <c r="G187" s="93">
        <f t="shared" ref="G187" si="144">SUM(G188:G190)</f>
        <v>0</v>
      </c>
      <c r="H187" s="93">
        <f t="shared" ref="H187" si="145">SUM(H188:H190)</f>
        <v>0</v>
      </c>
      <c r="I187" s="93">
        <f t="shared" ref="I187" si="146">SUM(I188:I190)</f>
        <v>0</v>
      </c>
      <c r="J187" s="93">
        <f t="shared" ref="J187" si="147">SUM(J188:J190)</f>
        <v>0</v>
      </c>
      <c r="K187" s="93">
        <f t="shared" ref="K187" si="148">SUM(K188:K190)</f>
        <v>0</v>
      </c>
      <c r="L187" s="94">
        <f t="shared" ref="L187" si="149">SUM(L188:L190)</f>
        <v>0</v>
      </c>
      <c r="M187" s="178">
        <v>0</v>
      </c>
    </row>
    <row r="188" spans="2:13">
      <c r="B188" s="11" t="s">
        <v>281</v>
      </c>
      <c r="C188" s="5"/>
      <c r="D188" s="47"/>
      <c r="E188" s="41"/>
      <c r="F188" s="32">
        <f t="shared" ref="F188:F190" si="150">SUM(G188:L188)</f>
        <v>0</v>
      </c>
      <c r="G188" s="32"/>
      <c r="H188" s="67"/>
      <c r="I188" s="67"/>
      <c r="J188" s="67"/>
      <c r="K188" s="68"/>
      <c r="L188" s="67"/>
      <c r="M188" s="178">
        <v>0</v>
      </c>
    </row>
    <row r="189" spans="2:13">
      <c r="B189" s="11" t="s">
        <v>282</v>
      </c>
      <c r="C189" s="5"/>
      <c r="D189" s="47"/>
      <c r="E189" s="41"/>
      <c r="F189" s="32">
        <f t="shared" si="150"/>
        <v>0</v>
      </c>
      <c r="G189" s="32"/>
      <c r="H189" s="67"/>
      <c r="I189" s="67"/>
      <c r="J189" s="67"/>
      <c r="K189" s="68"/>
      <c r="L189" s="67"/>
      <c r="M189" s="178">
        <v>0</v>
      </c>
    </row>
    <row r="190" spans="2:13">
      <c r="B190" s="11" t="s">
        <v>283</v>
      </c>
      <c r="C190" s="5"/>
      <c r="D190" s="47"/>
      <c r="E190" s="41"/>
      <c r="F190" s="32">
        <f t="shared" si="150"/>
        <v>0</v>
      </c>
      <c r="G190" s="32"/>
      <c r="H190" s="67"/>
      <c r="I190" s="67"/>
      <c r="J190" s="67"/>
      <c r="K190" s="68"/>
      <c r="L190" s="67"/>
      <c r="M190" s="178">
        <v>0</v>
      </c>
    </row>
    <row r="191" spans="2:13" ht="14.4">
      <c r="B191" s="19">
        <v>4.5999999999999996</v>
      </c>
      <c r="C191" s="70" t="s">
        <v>140</v>
      </c>
      <c r="D191" s="59"/>
      <c r="E191" s="106"/>
      <c r="F191" s="92">
        <f t="shared" ref="F191:L191" si="151">+F192+F194</f>
        <v>104766444.46490777</v>
      </c>
      <c r="G191" s="92">
        <f t="shared" si="151"/>
        <v>104766444.46490777</v>
      </c>
      <c r="H191" s="92">
        <f t="shared" si="151"/>
        <v>0</v>
      </c>
      <c r="I191" s="92">
        <f t="shared" si="151"/>
        <v>0</v>
      </c>
      <c r="J191" s="92">
        <f t="shared" si="151"/>
        <v>0</v>
      </c>
      <c r="K191" s="92">
        <f t="shared" si="151"/>
        <v>0</v>
      </c>
      <c r="L191" s="92">
        <f t="shared" si="151"/>
        <v>0</v>
      </c>
      <c r="M191" s="178">
        <v>0</v>
      </c>
    </row>
    <row r="192" spans="2:13" ht="26.4">
      <c r="B192" s="18" t="s">
        <v>141</v>
      </c>
      <c r="C192" s="77" t="s">
        <v>197</v>
      </c>
      <c r="D192" s="60"/>
      <c r="E192" s="107"/>
      <c r="F192" s="93">
        <f t="shared" ref="F192:L192" si="152">SUM(F193:F193)</f>
        <v>104766444.46490777</v>
      </c>
      <c r="G192" s="93">
        <f t="shared" si="152"/>
        <v>104766444.46490777</v>
      </c>
      <c r="H192" s="93">
        <f t="shared" si="152"/>
        <v>0</v>
      </c>
      <c r="I192" s="93">
        <f t="shared" si="152"/>
        <v>0</v>
      </c>
      <c r="J192" s="93">
        <f t="shared" si="152"/>
        <v>0</v>
      </c>
      <c r="K192" s="93">
        <f t="shared" si="152"/>
        <v>0</v>
      </c>
      <c r="L192" s="94">
        <f t="shared" si="152"/>
        <v>0</v>
      </c>
      <c r="M192" s="178">
        <v>0</v>
      </c>
    </row>
    <row r="193" spans="2:13" ht="39.6">
      <c r="B193" s="11" t="s">
        <v>284</v>
      </c>
      <c r="C193" s="34" t="s">
        <v>418</v>
      </c>
      <c r="D193" s="84">
        <v>2016520001125</v>
      </c>
      <c r="E193" s="41"/>
      <c r="F193" s="32">
        <f t="shared" ref="F193" si="153">SUM(G193:L193)</f>
        <v>104766444.46490777</v>
      </c>
      <c r="G193" s="33">
        <v>104766444.46490777</v>
      </c>
      <c r="H193" s="67"/>
      <c r="I193" s="67"/>
      <c r="J193" s="67"/>
      <c r="K193" s="68"/>
      <c r="L193" s="67"/>
      <c r="M193" s="185">
        <v>87</v>
      </c>
    </row>
    <row r="194" spans="2:13" ht="26.4">
      <c r="B194" s="18" t="s">
        <v>196</v>
      </c>
      <c r="C194" s="80" t="s">
        <v>198</v>
      </c>
      <c r="D194" s="60"/>
      <c r="E194" s="107"/>
      <c r="F194" s="93">
        <f>SUM(F195:F197)</f>
        <v>0</v>
      </c>
      <c r="G194" s="93">
        <f t="shared" ref="G194" si="154">SUM(G195:G197)</f>
        <v>0</v>
      </c>
      <c r="H194" s="93">
        <f t="shared" ref="H194" si="155">SUM(H195:H197)</f>
        <v>0</v>
      </c>
      <c r="I194" s="93">
        <f t="shared" ref="I194" si="156">SUM(I195:I197)</f>
        <v>0</v>
      </c>
      <c r="J194" s="93">
        <f t="shared" ref="J194" si="157">SUM(J195:J197)</f>
        <v>0</v>
      </c>
      <c r="K194" s="93">
        <f t="shared" ref="K194" si="158">SUM(K195:K197)</f>
        <v>0</v>
      </c>
      <c r="L194" s="94">
        <f t="shared" ref="L194" si="159">SUM(L195:L197)</f>
        <v>0</v>
      </c>
      <c r="M194" s="178">
        <v>0</v>
      </c>
    </row>
    <row r="195" spans="2:13">
      <c r="B195" s="11" t="s">
        <v>285</v>
      </c>
      <c r="C195" s="15"/>
      <c r="D195" s="53"/>
      <c r="E195" s="41"/>
      <c r="F195" s="32">
        <f t="shared" ref="F195:F197" si="160">SUM(G195:L195)</f>
        <v>0</v>
      </c>
      <c r="G195" s="67"/>
      <c r="H195" s="67"/>
      <c r="I195" s="101"/>
      <c r="J195" s="67"/>
      <c r="K195" s="68"/>
      <c r="L195" s="67"/>
      <c r="M195" s="178">
        <v>0</v>
      </c>
    </row>
    <row r="196" spans="2:13">
      <c r="B196" s="11" t="s">
        <v>286</v>
      </c>
      <c r="C196" s="15"/>
      <c r="D196" s="53"/>
      <c r="E196" s="41"/>
      <c r="F196" s="32">
        <f t="shared" si="160"/>
        <v>0</v>
      </c>
      <c r="G196" s="32"/>
      <c r="H196" s="67"/>
      <c r="I196" s="101"/>
      <c r="J196" s="67"/>
      <c r="K196" s="68"/>
      <c r="L196" s="67"/>
      <c r="M196" s="178">
        <v>0</v>
      </c>
    </row>
    <row r="197" spans="2:13">
      <c r="B197" s="11" t="s">
        <v>287</v>
      </c>
      <c r="C197" s="15"/>
      <c r="D197" s="53"/>
      <c r="E197" s="41"/>
      <c r="F197" s="32">
        <f t="shared" si="160"/>
        <v>0</v>
      </c>
      <c r="G197" s="32"/>
      <c r="H197" s="67"/>
      <c r="I197" s="101"/>
      <c r="J197" s="67"/>
      <c r="K197" s="68"/>
      <c r="L197" s="67"/>
      <c r="M197" s="178">
        <v>0</v>
      </c>
    </row>
    <row r="198" spans="2:13" ht="14.4">
      <c r="B198" s="9" t="s">
        <v>4</v>
      </c>
      <c r="C198" s="73" t="s">
        <v>56</v>
      </c>
      <c r="D198" s="62"/>
      <c r="E198" s="108"/>
      <c r="F198" s="90">
        <f t="shared" ref="F198:L198" si="161">+F199+F209</f>
        <v>20357481550</v>
      </c>
      <c r="G198" s="90">
        <f t="shared" si="161"/>
        <v>5752513726</v>
      </c>
      <c r="H198" s="90">
        <f t="shared" si="161"/>
        <v>0</v>
      </c>
      <c r="I198" s="90">
        <f t="shared" si="161"/>
        <v>0</v>
      </c>
      <c r="J198" s="90">
        <f t="shared" si="161"/>
        <v>0</v>
      </c>
      <c r="K198" s="90">
        <f t="shared" si="161"/>
        <v>14999999499</v>
      </c>
      <c r="L198" s="90">
        <f t="shared" si="161"/>
        <v>0</v>
      </c>
      <c r="M198" s="178">
        <v>0</v>
      </c>
    </row>
    <row r="199" spans="2:13" ht="14.4">
      <c r="B199" s="19">
        <v>5.0999999999999996</v>
      </c>
      <c r="C199" s="74" t="s">
        <v>142</v>
      </c>
      <c r="D199" s="59"/>
      <c r="E199" s="106"/>
      <c r="F199" s="92">
        <f t="shared" ref="F199:L199" si="162">+F200+F203+F205+F207</f>
        <v>20357481550</v>
      </c>
      <c r="G199" s="92">
        <f t="shared" si="162"/>
        <v>5752513726</v>
      </c>
      <c r="H199" s="92">
        <f t="shared" si="162"/>
        <v>0</v>
      </c>
      <c r="I199" s="92">
        <f t="shared" si="162"/>
        <v>0</v>
      </c>
      <c r="J199" s="92">
        <f t="shared" si="162"/>
        <v>0</v>
      </c>
      <c r="K199" s="92">
        <f t="shared" si="162"/>
        <v>14999999499</v>
      </c>
      <c r="L199" s="92">
        <f t="shared" si="162"/>
        <v>0</v>
      </c>
      <c r="M199" s="178">
        <v>0</v>
      </c>
    </row>
    <row r="200" spans="2:13" ht="14.4">
      <c r="B200" s="18" t="s">
        <v>35</v>
      </c>
      <c r="C200" s="77" t="s">
        <v>143</v>
      </c>
      <c r="D200" s="60"/>
      <c r="E200" s="107"/>
      <c r="F200" s="93">
        <f t="shared" ref="F200:L200" si="163">SUM(F201:F202)</f>
        <v>16485714172</v>
      </c>
      <c r="G200" s="93">
        <f t="shared" si="163"/>
        <v>5752513726</v>
      </c>
      <c r="H200" s="93">
        <f t="shared" si="163"/>
        <v>0</v>
      </c>
      <c r="I200" s="93">
        <f t="shared" si="163"/>
        <v>0</v>
      </c>
      <c r="J200" s="93">
        <f t="shared" si="163"/>
        <v>0</v>
      </c>
      <c r="K200" s="93">
        <f t="shared" si="163"/>
        <v>11128232121</v>
      </c>
      <c r="L200" s="94">
        <f t="shared" si="163"/>
        <v>0</v>
      </c>
      <c r="M200" s="178">
        <v>0</v>
      </c>
    </row>
    <row r="201" spans="2:13" s="39" customFormat="1">
      <c r="B201" s="36" t="s">
        <v>288</v>
      </c>
      <c r="C201" s="34" t="s">
        <v>363</v>
      </c>
      <c r="D201" s="35">
        <v>2016520001052</v>
      </c>
      <c r="E201" s="37">
        <v>225</v>
      </c>
      <c r="F201" s="33">
        <f t="shared" ref="F201" si="164">SUM(G201:L201)</f>
        <v>16485714172</v>
      </c>
      <c r="G201" s="33">
        <v>5357482051</v>
      </c>
      <c r="H201" s="101"/>
      <c r="I201" s="101"/>
      <c r="J201" s="101"/>
      <c r="K201" s="33">
        <v>11128232121</v>
      </c>
      <c r="L201" s="101"/>
      <c r="M201" s="183">
        <v>88</v>
      </c>
    </row>
    <row r="202" spans="2:13">
      <c r="B202" s="36" t="s">
        <v>289</v>
      </c>
      <c r="C202" s="34" t="s">
        <v>473</v>
      </c>
      <c r="D202" s="167"/>
      <c r="E202" s="37"/>
      <c r="F202" s="33"/>
      <c r="G202" s="33">
        <v>395031675</v>
      </c>
      <c r="H202" s="101"/>
      <c r="I202" s="101"/>
      <c r="J202" s="101"/>
      <c r="K202" s="137"/>
      <c r="L202" s="101"/>
      <c r="M202" s="178">
        <v>0</v>
      </c>
    </row>
    <row r="203" spans="2:13" ht="14.4">
      <c r="B203" s="18" t="s">
        <v>36</v>
      </c>
      <c r="C203" s="77" t="s">
        <v>144</v>
      </c>
      <c r="D203" s="60"/>
      <c r="E203" s="107"/>
      <c r="F203" s="93">
        <f t="shared" ref="F203:L203" si="165">SUM(F204:F204)</f>
        <v>0</v>
      </c>
      <c r="G203" s="93">
        <f t="shared" si="165"/>
        <v>0</v>
      </c>
      <c r="H203" s="93">
        <f t="shared" si="165"/>
        <v>0</v>
      </c>
      <c r="I203" s="93">
        <f t="shared" si="165"/>
        <v>0</v>
      </c>
      <c r="J203" s="93">
        <f t="shared" si="165"/>
        <v>0</v>
      </c>
      <c r="K203" s="93">
        <f t="shared" si="165"/>
        <v>0</v>
      </c>
      <c r="L203" s="94">
        <f t="shared" si="165"/>
        <v>0</v>
      </c>
      <c r="M203" s="178">
        <v>0</v>
      </c>
    </row>
    <row r="204" spans="2:13" s="39" customFormat="1" ht="16.5" customHeight="1">
      <c r="B204" s="36" t="s">
        <v>290</v>
      </c>
      <c r="C204" s="34"/>
      <c r="D204" s="35"/>
      <c r="E204" s="37">
        <v>1</v>
      </c>
      <c r="F204" s="33">
        <f t="shared" ref="F204" si="166">SUM(G204:L204)</f>
        <v>0</v>
      </c>
      <c r="G204" s="33"/>
      <c r="H204" s="101"/>
      <c r="I204" s="101"/>
      <c r="J204" s="101"/>
      <c r="K204" s="38"/>
      <c r="L204" s="101"/>
      <c r="M204" s="178">
        <v>0</v>
      </c>
    </row>
    <row r="205" spans="2:13" ht="14.4">
      <c r="B205" s="18" t="s">
        <v>37</v>
      </c>
      <c r="C205" s="77" t="s">
        <v>145</v>
      </c>
      <c r="D205" s="60"/>
      <c r="E205" s="107"/>
      <c r="F205" s="93">
        <f t="shared" ref="F205:L205" si="167">SUM(F206:F206)</f>
        <v>70000000</v>
      </c>
      <c r="G205" s="93">
        <f t="shared" si="167"/>
        <v>0</v>
      </c>
      <c r="H205" s="93">
        <f t="shared" si="167"/>
        <v>0</v>
      </c>
      <c r="I205" s="93">
        <f t="shared" si="167"/>
        <v>0</v>
      </c>
      <c r="J205" s="93">
        <f t="shared" si="167"/>
        <v>0</v>
      </c>
      <c r="K205" s="93">
        <f t="shared" si="167"/>
        <v>70000000</v>
      </c>
      <c r="L205" s="94">
        <f t="shared" si="167"/>
        <v>0</v>
      </c>
      <c r="M205" s="178">
        <v>0</v>
      </c>
    </row>
    <row r="206" spans="2:13" s="39" customFormat="1" ht="26.4">
      <c r="B206" s="36" t="s">
        <v>291</v>
      </c>
      <c r="C206" s="34" t="s">
        <v>364</v>
      </c>
      <c r="D206" s="35">
        <v>2016520001060</v>
      </c>
      <c r="E206" s="37">
        <v>3</v>
      </c>
      <c r="F206" s="33">
        <f t="shared" ref="F206" si="168">SUM(G206:L206)</f>
        <v>70000000</v>
      </c>
      <c r="G206" s="33"/>
      <c r="H206" s="101"/>
      <c r="I206" s="101"/>
      <c r="J206" s="101"/>
      <c r="K206" s="33">
        <v>70000000</v>
      </c>
      <c r="L206" s="101"/>
      <c r="M206" s="185">
        <v>89</v>
      </c>
    </row>
    <row r="207" spans="2:13" ht="14.4">
      <c r="B207" s="18" t="s">
        <v>38</v>
      </c>
      <c r="C207" s="80" t="s">
        <v>146</v>
      </c>
      <c r="D207" s="60"/>
      <c r="E207" s="107"/>
      <c r="F207" s="93">
        <f t="shared" ref="F207:L207" si="169">SUM(F208:F208)</f>
        <v>3801767378</v>
      </c>
      <c r="G207" s="93">
        <f t="shared" si="169"/>
        <v>0</v>
      </c>
      <c r="H207" s="93">
        <f t="shared" si="169"/>
        <v>0</v>
      </c>
      <c r="I207" s="93">
        <f t="shared" si="169"/>
        <v>0</v>
      </c>
      <c r="J207" s="93">
        <f t="shared" si="169"/>
        <v>0</v>
      </c>
      <c r="K207" s="93">
        <f t="shared" si="169"/>
        <v>3801767378</v>
      </c>
      <c r="L207" s="94">
        <f t="shared" si="169"/>
        <v>0</v>
      </c>
      <c r="M207" s="178">
        <v>0</v>
      </c>
    </row>
    <row r="208" spans="2:13" s="39" customFormat="1" ht="26.4">
      <c r="B208" s="36" t="s">
        <v>292</v>
      </c>
      <c r="C208" s="40" t="s">
        <v>365</v>
      </c>
      <c r="D208" s="35">
        <v>2016520001051</v>
      </c>
      <c r="E208" s="37">
        <v>5</v>
      </c>
      <c r="F208" s="33">
        <f t="shared" ref="F208" si="170">SUM(G208:L208)</f>
        <v>3801767378</v>
      </c>
      <c r="G208" s="33"/>
      <c r="H208" s="101"/>
      <c r="I208" s="101"/>
      <c r="J208" s="101"/>
      <c r="K208" s="33">
        <v>3801767378</v>
      </c>
      <c r="L208" s="101"/>
      <c r="M208" s="179">
        <v>90</v>
      </c>
    </row>
    <row r="209" spans="2:13" ht="14.4">
      <c r="B209" s="19">
        <v>5.2</v>
      </c>
      <c r="C209" s="74" t="s">
        <v>147</v>
      </c>
      <c r="D209" s="59"/>
      <c r="E209" s="106"/>
      <c r="F209" s="92">
        <f>+F210</f>
        <v>0</v>
      </c>
      <c r="G209" s="92">
        <f t="shared" ref="G209:L209" si="171">+G210</f>
        <v>0</v>
      </c>
      <c r="H209" s="92">
        <f t="shared" si="171"/>
        <v>0</v>
      </c>
      <c r="I209" s="92">
        <f t="shared" si="171"/>
        <v>0</v>
      </c>
      <c r="J209" s="92">
        <f t="shared" si="171"/>
        <v>0</v>
      </c>
      <c r="K209" s="92">
        <f t="shared" si="171"/>
        <v>0</v>
      </c>
      <c r="L209" s="92">
        <f t="shared" si="171"/>
        <v>0</v>
      </c>
      <c r="M209" s="178">
        <v>0</v>
      </c>
    </row>
    <row r="210" spans="2:13" ht="14.4">
      <c r="B210" s="18" t="s">
        <v>39</v>
      </c>
      <c r="C210" s="80" t="s">
        <v>147</v>
      </c>
      <c r="D210" s="60"/>
      <c r="E210" s="107"/>
      <c r="F210" s="93">
        <f>SUM(F211:F213)</f>
        <v>0</v>
      </c>
      <c r="G210" s="93">
        <f t="shared" ref="G210" si="172">SUM(G211:G213)</f>
        <v>0</v>
      </c>
      <c r="H210" s="93">
        <f t="shared" ref="H210" si="173">SUM(H211:H213)</f>
        <v>0</v>
      </c>
      <c r="I210" s="93">
        <f t="shared" ref="I210" si="174">SUM(I211:I213)</f>
        <v>0</v>
      </c>
      <c r="J210" s="93">
        <f t="shared" ref="J210" si="175">SUM(J211:J213)</f>
        <v>0</v>
      </c>
      <c r="K210" s="93">
        <f t="shared" ref="K210" si="176">SUM(K211:K213)</f>
        <v>0</v>
      </c>
      <c r="L210" s="94">
        <f t="shared" ref="L210" si="177">SUM(L211:L213)</f>
        <v>0</v>
      </c>
      <c r="M210" s="178">
        <v>0</v>
      </c>
    </row>
    <row r="211" spans="2:13">
      <c r="B211" s="11" t="s">
        <v>293</v>
      </c>
      <c r="C211" s="15"/>
      <c r="D211" s="53"/>
      <c r="E211" s="41"/>
      <c r="F211" s="32"/>
      <c r="G211" s="32"/>
      <c r="H211" s="67"/>
      <c r="I211" s="101"/>
      <c r="J211" s="67"/>
      <c r="K211" s="68"/>
      <c r="L211" s="67"/>
      <c r="M211" s="178">
        <v>0</v>
      </c>
    </row>
    <row r="212" spans="2:13">
      <c r="B212" s="11" t="s">
        <v>294</v>
      </c>
      <c r="C212" s="15"/>
      <c r="D212" s="53"/>
      <c r="E212" s="41"/>
      <c r="F212" s="32"/>
      <c r="G212" s="32"/>
      <c r="H212" s="67"/>
      <c r="I212" s="67"/>
      <c r="J212" s="67"/>
      <c r="K212" s="68"/>
      <c r="L212" s="67"/>
      <c r="M212" s="178">
        <v>0</v>
      </c>
    </row>
    <row r="213" spans="2:13">
      <c r="B213" s="11" t="s">
        <v>295</v>
      </c>
      <c r="C213" s="15"/>
      <c r="D213" s="53"/>
      <c r="E213" s="41"/>
      <c r="F213" s="32"/>
      <c r="G213" s="32"/>
      <c r="H213" s="67"/>
      <c r="I213" s="67"/>
      <c r="J213" s="67"/>
      <c r="K213" s="68"/>
      <c r="L213" s="67"/>
      <c r="M213" s="178">
        <v>0</v>
      </c>
    </row>
    <row r="214" spans="2:13" ht="14.4">
      <c r="B214" s="9" t="s">
        <v>5</v>
      </c>
      <c r="C214" s="73" t="s">
        <v>57</v>
      </c>
      <c r="D214" s="62"/>
      <c r="E214" s="108"/>
      <c r="F214" s="90">
        <f t="shared" ref="F214:L214" si="178">+F215+F221+F233</f>
        <v>23921039756</v>
      </c>
      <c r="G214" s="90">
        <f t="shared" si="178"/>
        <v>23921039756</v>
      </c>
      <c r="H214" s="90">
        <f t="shared" si="178"/>
        <v>0</v>
      </c>
      <c r="I214" s="90">
        <f t="shared" si="178"/>
        <v>0</v>
      </c>
      <c r="J214" s="90">
        <f t="shared" si="178"/>
        <v>0</v>
      </c>
      <c r="K214" s="90">
        <f t="shared" si="178"/>
        <v>0</v>
      </c>
      <c r="L214" s="90">
        <f t="shared" si="178"/>
        <v>0</v>
      </c>
      <c r="M214" s="178">
        <v>0</v>
      </c>
    </row>
    <row r="215" spans="2:13" ht="14.4">
      <c r="B215" s="19">
        <v>6.1</v>
      </c>
      <c r="C215" s="75" t="s">
        <v>148</v>
      </c>
      <c r="D215" s="59"/>
      <c r="E215" s="106"/>
      <c r="F215" s="92">
        <f t="shared" ref="F215:L215" si="179">+F216+F218</f>
        <v>1068680593</v>
      </c>
      <c r="G215" s="92">
        <f t="shared" si="179"/>
        <v>1068680593</v>
      </c>
      <c r="H215" s="92">
        <f t="shared" si="179"/>
        <v>0</v>
      </c>
      <c r="I215" s="92">
        <f t="shared" si="179"/>
        <v>0</v>
      </c>
      <c r="J215" s="92">
        <f t="shared" si="179"/>
        <v>0</v>
      </c>
      <c r="K215" s="92">
        <f t="shared" si="179"/>
        <v>0</v>
      </c>
      <c r="L215" s="92">
        <f t="shared" si="179"/>
        <v>0</v>
      </c>
      <c r="M215" s="178">
        <v>0</v>
      </c>
    </row>
    <row r="216" spans="2:13" ht="14.4">
      <c r="B216" s="18" t="s">
        <v>41</v>
      </c>
      <c r="C216" s="77" t="s">
        <v>149</v>
      </c>
      <c r="D216" s="60"/>
      <c r="E216" s="107"/>
      <c r="F216" s="93">
        <f t="shared" ref="F216:L216" si="180">SUM(F217:F217)</f>
        <v>942898000</v>
      </c>
      <c r="G216" s="93">
        <f t="shared" si="180"/>
        <v>942898000</v>
      </c>
      <c r="H216" s="93">
        <f t="shared" si="180"/>
        <v>0</v>
      </c>
      <c r="I216" s="93">
        <f t="shared" si="180"/>
        <v>0</v>
      </c>
      <c r="J216" s="93">
        <f t="shared" si="180"/>
        <v>0</v>
      </c>
      <c r="K216" s="93">
        <f t="shared" si="180"/>
        <v>0</v>
      </c>
      <c r="L216" s="94">
        <f t="shared" si="180"/>
        <v>0</v>
      </c>
      <c r="M216" s="178">
        <v>0</v>
      </c>
    </row>
    <row r="217" spans="2:13" ht="26.4">
      <c r="B217" s="11" t="s">
        <v>296</v>
      </c>
      <c r="C217" s="17" t="s">
        <v>494</v>
      </c>
      <c r="D217" s="35">
        <v>2016520000989</v>
      </c>
      <c r="E217" s="41">
        <v>5</v>
      </c>
      <c r="F217" s="32">
        <f>SUM(G217:L217)</f>
        <v>942898000</v>
      </c>
      <c r="G217" s="33">
        <v>942898000</v>
      </c>
      <c r="H217" s="67"/>
      <c r="I217" s="67"/>
      <c r="J217" s="67"/>
      <c r="K217" s="68"/>
      <c r="L217" s="67"/>
      <c r="M217" s="183">
        <v>91</v>
      </c>
    </row>
    <row r="218" spans="2:13" ht="14.4">
      <c r="B218" s="18" t="s">
        <v>42</v>
      </c>
      <c r="C218" s="77" t="s">
        <v>150</v>
      </c>
      <c r="D218" s="60"/>
      <c r="E218" s="107"/>
      <c r="F218" s="93">
        <f t="shared" ref="F218:L218" si="181">SUM(F219:F220)</f>
        <v>125782593</v>
      </c>
      <c r="G218" s="93">
        <f t="shared" si="181"/>
        <v>125782593</v>
      </c>
      <c r="H218" s="93">
        <f t="shared" si="181"/>
        <v>0</v>
      </c>
      <c r="I218" s="93">
        <f t="shared" si="181"/>
        <v>0</v>
      </c>
      <c r="J218" s="93">
        <f t="shared" si="181"/>
        <v>0</v>
      </c>
      <c r="K218" s="93">
        <f t="shared" si="181"/>
        <v>0</v>
      </c>
      <c r="L218" s="94">
        <f t="shared" si="181"/>
        <v>0</v>
      </c>
      <c r="M218" s="100">
        <v>0</v>
      </c>
    </row>
    <row r="219" spans="2:13" ht="29.25" customHeight="1">
      <c r="B219" s="11" t="s">
        <v>297</v>
      </c>
      <c r="C219" s="6" t="s">
        <v>475</v>
      </c>
      <c r="D219" s="58">
        <v>2016520000997</v>
      </c>
      <c r="E219" s="41"/>
      <c r="F219" s="32">
        <f>SUM(G219:L219)</f>
        <v>42063000</v>
      </c>
      <c r="G219" s="33">
        <v>42063000</v>
      </c>
      <c r="H219" s="67"/>
      <c r="I219" s="67"/>
      <c r="J219" s="67"/>
      <c r="K219" s="68"/>
      <c r="L219" s="67"/>
      <c r="M219" s="179">
        <v>92</v>
      </c>
    </row>
    <row r="220" spans="2:13" ht="30" customHeight="1">
      <c r="B220" s="11" t="s">
        <v>298</v>
      </c>
      <c r="C220" s="17" t="s">
        <v>348</v>
      </c>
      <c r="D220" s="58">
        <v>2016520001024</v>
      </c>
      <c r="E220" s="41">
        <v>14</v>
      </c>
      <c r="F220" s="32">
        <f>SUM(G220:L220)</f>
        <v>83719593</v>
      </c>
      <c r="G220" s="33">
        <v>83719593</v>
      </c>
      <c r="H220" s="67"/>
      <c r="I220" s="67"/>
      <c r="J220" s="67"/>
      <c r="K220" s="68"/>
      <c r="L220" s="67"/>
      <c r="M220" s="183">
        <v>93</v>
      </c>
    </row>
    <row r="221" spans="2:13" ht="17.25" customHeight="1">
      <c r="B221" s="19">
        <v>6.2</v>
      </c>
      <c r="C221" s="75" t="s">
        <v>6</v>
      </c>
      <c r="D221" s="59"/>
      <c r="E221" s="106"/>
      <c r="F221" s="92">
        <f t="shared" ref="F221:L221" si="182">+F222+F225+F229</f>
        <v>21574271400</v>
      </c>
      <c r="G221" s="92">
        <f t="shared" si="182"/>
        <v>21574271400</v>
      </c>
      <c r="H221" s="92">
        <f t="shared" si="182"/>
        <v>0</v>
      </c>
      <c r="I221" s="92">
        <f t="shared" si="182"/>
        <v>0</v>
      </c>
      <c r="J221" s="92">
        <f t="shared" si="182"/>
        <v>0</v>
      </c>
      <c r="K221" s="92">
        <f t="shared" si="182"/>
        <v>0</v>
      </c>
      <c r="L221" s="92">
        <f t="shared" si="182"/>
        <v>0</v>
      </c>
      <c r="M221" s="178">
        <v>0</v>
      </c>
    </row>
    <row r="222" spans="2:13" ht="18.75" customHeight="1">
      <c r="B222" s="18" t="s">
        <v>43</v>
      </c>
      <c r="C222" s="77" t="s">
        <v>151</v>
      </c>
      <c r="D222" s="46"/>
      <c r="E222" s="105"/>
      <c r="F222" s="93">
        <f t="shared" ref="F222:L222" si="183">SUM(F223:F224)</f>
        <v>1145060501</v>
      </c>
      <c r="G222" s="93">
        <f t="shared" si="183"/>
        <v>1145060501</v>
      </c>
      <c r="H222" s="93">
        <f t="shared" si="183"/>
        <v>0</v>
      </c>
      <c r="I222" s="93">
        <f t="shared" si="183"/>
        <v>0</v>
      </c>
      <c r="J222" s="93">
        <f t="shared" si="183"/>
        <v>0</v>
      </c>
      <c r="K222" s="93">
        <f t="shared" si="183"/>
        <v>0</v>
      </c>
      <c r="L222" s="94">
        <f t="shared" si="183"/>
        <v>0</v>
      </c>
      <c r="M222" s="178">
        <v>0</v>
      </c>
    </row>
    <row r="223" spans="2:13" ht="39.6">
      <c r="B223" s="11" t="s">
        <v>299</v>
      </c>
      <c r="C223" s="17" t="s">
        <v>450</v>
      </c>
      <c r="D223" s="58">
        <v>2016520001008</v>
      </c>
      <c r="E223" s="41"/>
      <c r="F223" s="32">
        <f>SUM(G223:L223)</f>
        <v>300000000</v>
      </c>
      <c r="G223" s="33">
        <v>300000000</v>
      </c>
      <c r="H223" s="67"/>
      <c r="I223" s="67"/>
      <c r="J223" s="67"/>
      <c r="K223" s="68"/>
      <c r="L223" s="67"/>
      <c r="M223" s="179">
        <v>94</v>
      </c>
    </row>
    <row r="224" spans="2:13" ht="26.4">
      <c r="B224" s="11" t="s">
        <v>300</v>
      </c>
      <c r="C224" s="117" t="s">
        <v>491</v>
      </c>
      <c r="D224" s="58">
        <v>2016520001033</v>
      </c>
      <c r="E224" s="41"/>
      <c r="F224" s="32">
        <f>SUM(G224:L224)</f>
        <v>845060501</v>
      </c>
      <c r="G224" s="33">
        <v>845060501</v>
      </c>
      <c r="H224" s="67"/>
      <c r="I224" s="67"/>
      <c r="J224" s="67"/>
      <c r="K224" s="68"/>
      <c r="L224" s="67"/>
      <c r="M224" s="179">
        <v>95</v>
      </c>
    </row>
    <row r="225" spans="1:13" ht="14.4">
      <c r="B225" s="18" t="s">
        <v>44</v>
      </c>
      <c r="C225" s="77" t="s">
        <v>152</v>
      </c>
      <c r="D225" s="46"/>
      <c r="E225" s="105"/>
      <c r="F225" s="93">
        <f>SUM(F226:F228)</f>
        <v>743841756</v>
      </c>
      <c r="G225" s="93">
        <f t="shared" ref="G225" si="184">SUM(G226:G228)</f>
        <v>743841756</v>
      </c>
      <c r="H225" s="93">
        <f t="shared" ref="H225" si="185">SUM(H226:H228)</f>
        <v>0</v>
      </c>
      <c r="I225" s="93">
        <f t="shared" ref="I225" si="186">SUM(I226:I228)</f>
        <v>0</v>
      </c>
      <c r="J225" s="93">
        <f t="shared" ref="J225" si="187">SUM(J226:J228)</f>
        <v>0</v>
      </c>
      <c r="K225" s="93">
        <f t="shared" ref="K225" si="188">SUM(K226:K228)</f>
        <v>0</v>
      </c>
      <c r="L225" s="94">
        <f t="shared" ref="L225" si="189">SUM(L226:L228)</f>
        <v>0</v>
      </c>
      <c r="M225" s="178">
        <v>0</v>
      </c>
    </row>
    <row r="226" spans="1:13" ht="39.6">
      <c r="B226" s="11" t="s">
        <v>302</v>
      </c>
      <c r="C226" s="5" t="s">
        <v>370</v>
      </c>
      <c r="D226" s="58">
        <v>2016520001017</v>
      </c>
      <c r="E226" s="41" t="s">
        <v>371</v>
      </c>
      <c r="F226" s="32">
        <f t="shared" ref="F226:F228" si="190">SUM(G226:L226)</f>
        <v>220000000</v>
      </c>
      <c r="G226" s="33">
        <v>220000000</v>
      </c>
      <c r="H226" s="67"/>
      <c r="I226" s="67"/>
      <c r="J226" s="67"/>
      <c r="K226" s="68"/>
      <c r="L226" s="67"/>
      <c r="M226" s="179">
        <v>96</v>
      </c>
    </row>
    <row r="227" spans="1:13" ht="39.6">
      <c r="B227" s="11" t="s">
        <v>303</v>
      </c>
      <c r="C227" s="5" t="s">
        <v>372</v>
      </c>
      <c r="D227" s="58">
        <v>2016520001019</v>
      </c>
      <c r="E227" s="41">
        <v>605</v>
      </c>
      <c r="F227" s="32">
        <f t="shared" si="190"/>
        <v>500000000</v>
      </c>
      <c r="G227" s="33">
        <v>500000000</v>
      </c>
      <c r="H227" s="67"/>
      <c r="I227" s="67"/>
      <c r="J227" s="67"/>
      <c r="K227" s="68"/>
      <c r="L227" s="67"/>
      <c r="M227" s="179">
        <v>97</v>
      </c>
    </row>
    <row r="228" spans="1:13" ht="26.4">
      <c r="B228" s="11" t="s">
        <v>304</v>
      </c>
      <c r="C228" s="17" t="s">
        <v>373</v>
      </c>
      <c r="D228" s="58">
        <v>2016520001020</v>
      </c>
      <c r="E228" s="41">
        <v>577</v>
      </c>
      <c r="F228" s="32">
        <f t="shared" si="190"/>
        <v>23841756</v>
      </c>
      <c r="G228" s="33">
        <v>23841756</v>
      </c>
      <c r="H228" s="67"/>
      <c r="I228" s="67"/>
      <c r="J228" s="67"/>
      <c r="K228" s="68"/>
      <c r="L228" s="67"/>
      <c r="M228" s="179">
        <v>98</v>
      </c>
    </row>
    <row r="229" spans="1:13" ht="14.4">
      <c r="B229" s="18" t="s">
        <v>153</v>
      </c>
      <c r="C229" s="77" t="s">
        <v>40</v>
      </c>
      <c r="D229" s="46"/>
      <c r="E229" s="105"/>
      <c r="F229" s="93">
        <f>SUM(F230:F232)</f>
        <v>19685369143</v>
      </c>
      <c r="G229" s="93">
        <f t="shared" ref="G229" si="191">SUM(G230:G232)</f>
        <v>19685369143</v>
      </c>
      <c r="H229" s="93">
        <f t="shared" ref="H229" si="192">SUM(H230:H232)</f>
        <v>0</v>
      </c>
      <c r="I229" s="93">
        <f t="shared" ref="I229" si="193">SUM(I230:I232)</f>
        <v>0</v>
      </c>
      <c r="J229" s="93">
        <f t="shared" ref="J229" si="194">SUM(J230:J232)</f>
        <v>0</v>
      </c>
      <c r="K229" s="93">
        <f t="shared" ref="K229" si="195">SUM(K230:K232)</f>
        <v>0</v>
      </c>
      <c r="L229" s="94">
        <f t="shared" ref="L229" si="196">SUM(L230:L232)</f>
        <v>0</v>
      </c>
      <c r="M229" s="178">
        <v>0</v>
      </c>
    </row>
    <row r="230" spans="1:13" ht="26.4">
      <c r="B230" s="11" t="s">
        <v>305</v>
      </c>
      <c r="C230" s="17" t="s">
        <v>474</v>
      </c>
      <c r="D230" s="61">
        <v>2016520001031</v>
      </c>
      <c r="E230" s="41"/>
      <c r="F230" s="32">
        <f t="shared" ref="F230:F232" si="197">SUM(G230:L230)</f>
        <v>1047672137</v>
      </c>
      <c r="G230" s="32">
        <v>1047672137</v>
      </c>
      <c r="H230" s="67"/>
      <c r="I230" s="67"/>
      <c r="J230" s="67"/>
      <c r="K230" s="68"/>
      <c r="L230" s="67"/>
      <c r="M230" s="179">
        <v>99</v>
      </c>
    </row>
    <row r="231" spans="1:13" ht="52.8">
      <c r="B231" s="11" t="s">
        <v>306</v>
      </c>
      <c r="C231" s="17" t="s">
        <v>361</v>
      </c>
      <c r="D231" s="61">
        <v>2016520001034</v>
      </c>
      <c r="E231" s="41"/>
      <c r="F231" s="32">
        <f t="shared" si="197"/>
        <v>314301641</v>
      </c>
      <c r="G231" s="32">
        <v>314301641</v>
      </c>
      <c r="H231" s="67"/>
      <c r="I231" s="67"/>
      <c r="J231" s="67"/>
      <c r="K231" s="68"/>
      <c r="L231" s="67"/>
      <c r="M231" s="179">
        <v>100</v>
      </c>
    </row>
    <row r="232" spans="1:13" ht="26.4">
      <c r="B232" s="140" t="s">
        <v>307</v>
      </c>
      <c r="C232" s="147" t="s">
        <v>503</v>
      </c>
      <c r="D232" s="148"/>
      <c r="E232" s="141"/>
      <c r="F232" s="139">
        <f t="shared" si="197"/>
        <v>18323395365</v>
      </c>
      <c r="G232" s="139">
        <v>18323395365</v>
      </c>
      <c r="H232" s="145"/>
      <c r="I232" s="145"/>
      <c r="J232" s="145"/>
      <c r="K232" s="146"/>
      <c r="L232" s="145"/>
      <c r="M232" s="178">
        <v>0</v>
      </c>
    </row>
    <row r="233" spans="1:13" ht="14.4">
      <c r="B233" s="20">
        <v>6.2</v>
      </c>
      <c r="C233" s="75" t="s">
        <v>154</v>
      </c>
      <c r="D233" s="59"/>
      <c r="E233" s="106"/>
      <c r="F233" s="92">
        <f t="shared" ref="F233:L233" si="198">+F234+F241</f>
        <v>1278087763</v>
      </c>
      <c r="G233" s="92">
        <f t="shared" si="198"/>
        <v>1278087763</v>
      </c>
      <c r="H233" s="92">
        <f t="shared" si="198"/>
        <v>0</v>
      </c>
      <c r="I233" s="92">
        <f t="shared" si="198"/>
        <v>0</v>
      </c>
      <c r="J233" s="92">
        <f t="shared" si="198"/>
        <v>0</v>
      </c>
      <c r="K233" s="92">
        <f t="shared" si="198"/>
        <v>0</v>
      </c>
      <c r="L233" s="92">
        <f t="shared" si="198"/>
        <v>0</v>
      </c>
      <c r="M233" s="178">
        <v>0</v>
      </c>
    </row>
    <row r="234" spans="1:13" ht="14.4">
      <c r="B234" s="18" t="s">
        <v>43</v>
      </c>
      <c r="C234" s="77" t="s">
        <v>156</v>
      </c>
      <c r="D234" s="60"/>
      <c r="E234" s="107"/>
      <c r="F234" s="93">
        <f t="shared" ref="F234:L234" si="199">SUM(F235:F240)</f>
        <v>1278087763</v>
      </c>
      <c r="G234" s="93">
        <f t="shared" si="199"/>
        <v>1278087763</v>
      </c>
      <c r="H234" s="93">
        <f t="shared" si="199"/>
        <v>0</v>
      </c>
      <c r="I234" s="93">
        <f t="shared" si="199"/>
        <v>0</v>
      </c>
      <c r="J234" s="93">
        <f t="shared" si="199"/>
        <v>0</v>
      </c>
      <c r="K234" s="93">
        <f t="shared" si="199"/>
        <v>0</v>
      </c>
      <c r="L234" s="94">
        <f t="shared" si="199"/>
        <v>0</v>
      </c>
      <c r="M234" s="178">
        <v>0</v>
      </c>
    </row>
    <row r="235" spans="1:13" ht="26.4">
      <c r="A235" s="150"/>
      <c r="B235" s="11" t="s">
        <v>299</v>
      </c>
      <c r="C235" s="6" t="s">
        <v>342</v>
      </c>
      <c r="D235" s="58">
        <v>2016520000992</v>
      </c>
      <c r="E235" s="41"/>
      <c r="F235" s="32">
        <f t="shared" ref="F235:F240" si="200">SUM(G235:L235)</f>
        <v>301587763</v>
      </c>
      <c r="G235" s="33">
        <v>301587763</v>
      </c>
      <c r="H235" s="67"/>
      <c r="I235" s="67"/>
      <c r="J235" s="67"/>
      <c r="K235" s="68"/>
      <c r="L235" s="67"/>
      <c r="M235" s="179">
        <v>101</v>
      </c>
    </row>
    <row r="236" spans="1:13" ht="26.4">
      <c r="B236" s="11" t="s">
        <v>300</v>
      </c>
      <c r="C236" s="6" t="s">
        <v>343</v>
      </c>
      <c r="D236" s="58">
        <v>2016520000993</v>
      </c>
      <c r="E236" s="41"/>
      <c r="F236" s="32">
        <f t="shared" si="200"/>
        <v>99750000</v>
      </c>
      <c r="G236" s="33">
        <v>99750000</v>
      </c>
      <c r="H236" s="67"/>
      <c r="I236" s="67"/>
      <c r="J236" s="67"/>
      <c r="K236" s="68"/>
      <c r="L236" s="67"/>
      <c r="M236" s="179">
        <v>102</v>
      </c>
    </row>
    <row r="237" spans="1:13" ht="26.4">
      <c r="A237" s="150"/>
      <c r="B237" s="11" t="s">
        <v>301</v>
      </c>
      <c r="C237" s="6" t="s">
        <v>344</v>
      </c>
      <c r="D237" s="58">
        <v>2016520000994</v>
      </c>
      <c r="E237" s="41"/>
      <c r="F237" s="32">
        <f t="shared" si="200"/>
        <v>325500000</v>
      </c>
      <c r="G237" s="33">
        <v>325500000</v>
      </c>
      <c r="H237" s="67"/>
      <c r="I237" s="67"/>
      <c r="J237" s="67"/>
      <c r="K237" s="68"/>
      <c r="L237" s="67"/>
      <c r="M237" s="179">
        <v>103</v>
      </c>
    </row>
    <row r="238" spans="1:13" ht="26.4">
      <c r="B238" s="11" t="s">
        <v>345</v>
      </c>
      <c r="C238" s="154" t="s">
        <v>476</v>
      </c>
      <c r="D238" s="58">
        <v>2016520000995</v>
      </c>
      <c r="E238" s="41"/>
      <c r="F238" s="32">
        <f t="shared" si="200"/>
        <v>131250000</v>
      </c>
      <c r="G238" s="33">
        <v>131250000</v>
      </c>
      <c r="H238" s="67"/>
      <c r="I238" s="67"/>
      <c r="J238" s="67"/>
      <c r="K238" s="68"/>
      <c r="L238" s="67"/>
      <c r="M238" s="185">
        <v>104</v>
      </c>
    </row>
    <row r="239" spans="1:13" ht="26.4">
      <c r="B239" s="11" t="s">
        <v>451</v>
      </c>
      <c r="C239" s="6" t="s">
        <v>346</v>
      </c>
      <c r="D239" s="58">
        <v>2016520000998</v>
      </c>
      <c r="E239" s="41"/>
      <c r="F239" s="32">
        <f t="shared" si="200"/>
        <v>120000000</v>
      </c>
      <c r="G239" s="138">
        <v>120000000</v>
      </c>
      <c r="H239" s="67"/>
      <c r="I239" s="67"/>
      <c r="J239" s="67"/>
      <c r="K239" s="68"/>
      <c r="L239" s="67"/>
      <c r="M239" s="179">
        <v>105</v>
      </c>
    </row>
    <row r="240" spans="1:13" ht="26.4">
      <c r="B240" s="11" t="s">
        <v>452</v>
      </c>
      <c r="C240" s="6" t="s">
        <v>347</v>
      </c>
      <c r="D240" s="58">
        <v>2016520000999</v>
      </c>
      <c r="E240" s="41"/>
      <c r="F240" s="32">
        <f t="shared" si="200"/>
        <v>300000000</v>
      </c>
      <c r="G240" s="138">
        <v>300000000</v>
      </c>
      <c r="H240" s="67"/>
      <c r="I240" s="67"/>
      <c r="J240" s="67"/>
      <c r="K240" s="68"/>
      <c r="L240" s="67"/>
      <c r="M240" s="185">
        <v>106</v>
      </c>
    </row>
    <row r="241" spans="2:13" ht="26.4">
      <c r="B241" s="18" t="s">
        <v>44</v>
      </c>
      <c r="C241" s="77" t="s">
        <v>155</v>
      </c>
      <c r="D241" s="60"/>
      <c r="E241" s="107"/>
      <c r="F241" s="93">
        <f>SUM(F242:F244)</f>
        <v>0</v>
      </c>
      <c r="G241" s="93">
        <f t="shared" ref="G241" si="201">SUM(G242:G244)</f>
        <v>0</v>
      </c>
      <c r="H241" s="93">
        <f t="shared" ref="H241" si="202">SUM(H242:H244)</f>
        <v>0</v>
      </c>
      <c r="I241" s="93">
        <f t="shared" ref="I241" si="203">SUM(I242:I244)</f>
        <v>0</v>
      </c>
      <c r="J241" s="93">
        <f t="shared" ref="J241" si="204">SUM(J242:J244)</f>
        <v>0</v>
      </c>
      <c r="K241" s="93">
        <f t="shared" ref="K241" si="205">SUM(K242:K244)</f>
        <v>0</v>
      </c>
      <c r="L241" s="94">
        <f t="shared" ref="L241" si="206">SUM(L242:L244)</f>
        <v>0</v>
      </c>
      <c r="M241" s="178">
        <v>0</v>
      </c>
    </row>
    <row r="242" spans="2:13">
      <c r="B242" s="11" t="s">
        <v>302</v>
      </c>
      <c r="C242" s="6"/>
      <c r="D242" s="50"/>
      <c r="E242" s="41"/>
      <c r="F242" s="32"/>
      <c r="G242" s="32"/>
      <c r="H242" s="67"/>
      <c r="I242" s="67"/>
      <c r="J242" s="67"/>
      <c r="K242" s="68"/>
      <c r="L242" s="67"/>
      <c r="M242" s="178">
        <v>0</v>
      </c>
    </row>
    <row r="243" spans="2:13">
      <c r="B243" s="11" t="s">
        <v>303</v>
      </c>
      <c r="C243" s="6"/>
      <c r="D243" s="50"/>
      <c r="E243" s="41"/>
      <c r="F243" s="32"/>
      <c r="G243" s="32"/>
      <c r="H243" s="67"/>
      <c r="I243" s="67"/>
      <c r="J243" s="67"/>
      <c r="K243" s="68"/>
      <c r="L243" s="67"/>
      <c r="M243" s="178">
        <v>0</v>
      </c>
    </row>
    <row r="244" spans="2:13">
      <c r="B244" s="11" t="s">
        <v>304</v>
      </c>
      <c r="C244" s="6"/>
      <c r="D244" s="50"/>
      <c r="E244" s="41"/>
      <c r="F244" s="32"/>
      <c r="G244" s="32"/>
      <c r="H244" s="67"/>
      <c r="I244" s="67"/>
      <c r="J244" s="67"/>
      <c r="K244" s="68"/>
      <c r="L244" s="67"/>
      <c r="M244" s="178">
        <v>0</v>
      </c>
    </row>
    <row r="245" spans="2:13" ht="26.4">
      <c r="B245" s="9" t="s">
        <v>7</v>
      </c>
      <c r="C245" s="71" t="s">
        <v>58</v>
      </c>
      <c r="D245" s="62"/>
      <c r="E245" s="108"/>
      <c r="F245" s="90">
        <f t="shared" ref="F245:L245" si="207">+F246+F257+F262</f>
        <v>1885796000.1622696</v>
      </c>
      <c r="G245" s="90">
        <f t="shared" si="207"/>
        <v>1885796000.1622696</v>
      </c>
      <c r="H245" s="90">
        <f t="shared" si="207"/>
        <v>0</v>
      </c>
      <c r="I245" s="90">
        <f t="shared" si="207"/>
        <v>0</v>
      </c>
      <c r="J245" s="90">
        <f t="shared" si="207"/>
        <v>0</v>
      </c>
      <c r="K245" s="90">
        <f t="shared" si="207"/>
        <v>0</v>
      </c>
      <c r="L245" s="90">
        <f t="shared" si="207"/>
        <v>0</v>
      </c>
      <c r="M245" s="178">
        <v>0</v>
      </c>
    </row>
    <row r="246" spans="2:13" ht="18" customHeight="1">
      <c r="B246" s="19">
        <v>7.1</v>
      </c>
      <c r="C246" s="70" t="s">
        <v>157</v>
      </c>
      <c r="D246" s="59"/>
      <c r="E246" s="106"/>
      <c r="F246" s="92">
        <f t="shared" ref="F246:L246" si="208">+F247+F249+F251+F253+F255</f>
        <v>1623879889</v>
      </c>
      <c r="G246" s="92">
        <f t="shared" si="208"/>
        <v>1623879889</v>
      </c>
      <c r="H246" s="92">
        <f t="shared" si="208"/>
        <v>0</v>
      </c>
      <c r="I246" s="92">
        <f t="shared" si="208"/>
        <v>0</v>
      </c>
      <c r="J246" s="92">
        <f t="shared" si="208"/>
        <v>0</v>
      </c>
      <c r="K246" s="92">
        <f t="shared" si="208"/>
        <v>0</v>
      </c>
      <c r="L246" s="92">
        <f t="shared" si="208"/>
        <v>0</v>
      </c>
      <c r="M246" s="178">
        <v>0</v>
      </c>
    </row>
    <row r="247" spans="2:13" ht="29.25" customHeight="1">
      <c r="B247" s="18" t="s">
        <v>45</v>
      </c>
      <c r="C247" s="77" t="s">
        <v>158</v>
      </c>
      <c r="D247" s="60"/>
      <c r="E247" s="107"/>
      <c r="F247" s="93">
        <f t="shared" ref="F247:L247" si="209">SUM(F248:F248)</f>
        <v>654790278</v>
      </c>
      <c r="G247" s="93">
        <f t="shared" si="209"/>
        <v>654790278</v>
      </c>
      <c r="H247" s="93">
        <f t="shared" si="209"/>
        <v>0</v>
      </c>
      <c r="I247" s="93">
        <f t="shared" si="209"/>
        <v>0</v>
      </c>
      <c r="J247" s="93">
        <f t="shared" si="209"/>
        <v>0</v>
      </c>
      <c r="K247" s="93">
        <f t="shared" si="209"/>
        <v>0</v>
      </c>
      <c r="L247" s="94">
        <f t="shared" si="209"/>
        <v>0</v>
      </c>
      <c r="M247" s="178">
        <v>0</v>
      </c>
    </row>
    <row r="248" spans="2:13" ht="39.6">
      <c r="B248" s="13" t="s">
        <v>308</v>
      </c>
      <c r="C248" s="5" t="s">
        <v>349</v>
      </c>
      <c r="D248" s="58">
        <v>2016520001016</v>
      </c>
      <c r="E248" s="41">
        <v>7</v>
      </c>
      <c r="F248" s="32">
        <f>SUM(G248:L248)</f>
        <v>654790278</v>
      </c>
      <c r="G248" s="33">
        <v>654790278</v>
      </c>
      <c r="H248" s="67"/>
      <c r="I248" s="67"/>
      <c r="J248" s="67"/>
      <c r="K248" s="68"/>
      <c r="L248" s="67"/>
      <c r="M248" s="179">
        <v>107</v>
      </c>
    </row>
    <row r="249" spans="2:13" ht="26.4">
      <c r="B249" s="18" t="s">
        <v>46</v>
      </c>
      <c r="C249" s="77" t="s">
        <v>159</v>
      </c>
      <c r="D249" s="46"/>
      <c r="E249" s="105"/>
      <c r="F249" s="93">
        <f t="shared" ref="F249:L249" si="210">SUM(F250:F250)</f>
        <v>654790278</v>
      </c>
      <c r="G249" s="93">
        <f t="shared" si="210"/>
        <v>654790278</v>
      </c>
      <c r="H249" s="93">
        <f t="shared" si="210"/>
        <v>0</v>
      </c>
      <c r="I249" s="93">
        <f t="shared" si="210"/>
        <v>0</v>
      </c>
      <c r="J249" s="93">
        <f t="shared" si="210"/>
        <v>0</v>
      </c>
      <c r="K249" s="93">
        <f t="shared" si="210"/>
        <v>0</v>
      </c>
      <c r="L249" s="94">
        <f t="shared" si="210"/>
        <v>0</v>
      </c>
      <c r="M249" s="178">
        <v>0</v>
      </c>
    </row>
    <row r="250" spans="2:13" ht="39.6">
      <c r="B250" s="13" t="s">
        <v>309</v>
      </c>
      <c r="C250" s="5" t="s">
        <v>350</v>
      </c>
      <c r="D250" s="58">
        <v>2016520001018</v>
      </c>
      <c r="E250" s="41">
        <v>56</v>
      </c>
      <c r="F250" s="32">
        <f>SUM(G250:L250)</f>
        <v>654790278</v>
      </c>
      <c r="G250" s="33">
        <v>654790278</v>
      </c>
      <c r="H250" s="67"/>
      <c r="I250" s="67"/>
      <c r="J250" s="67"/>
      <c r="K250" s="68"/>
      <c r="L250" s="67"/>
      <c r="M250" s="179">
        <v>108</v>
      </c>
    </row>
    <row r="251" spans="2:13" ht="18.75" customHeight="1">
      <c r="B251" s="18" t="s">
        <v>164</v>
      </c>
      <c r="C251" s="77" t="s">
        <v>160</v>
      </c>
      <c r="D251" s="46"/>
      <c r="E251" s="105"/>
      <c r="F251" s="93">
        <f t="shared" ref="F251:L251" si="211">SUM(F252:F252)</f>
        <v>52383222</v>
      </c>
      <c r="G251" s="93">
        <f t="shared" si="211"/>
        <v>52383222</v>
      </c>
      <c r="H251" s="93">
        <f t="shared" si="211"/>
        <v>0</v>
      </c>
      <c r="I251" s="93">
        <f t="shared" si="211"/>
        <v>0</v>
      </c>
      <c r="J251" s="93">
        <f t="shared" si="211"/>
        <v>0</v>
      </c>
      <c r="K251" s="93">
        <f t="shared" si="211"/>
        <v>0</v>
      </c>
      <c r="L251" s="94">
        <f t="shared" si="211"/>
        <v>0</v>
      </c>
      <c r="M251" s="178">
        <v>0</v>
      </c>
    </row>
    <row r="252" spans="2:13" ht="26.4">
      <c r="B252" s="13" t="s">
        <v>310</v>
      </c>
      <c r="C252" s="5" t="s">
        <v>351</v>
      </c>
      <c r="D252" s="58">
        <v>2016520001023</v>
      </c>
      <c r="E252" s="41">
        <v>12</v>
      </c>
      <c r="F252" s="32">
        <f>SUM(G252:L252)</f>
        <v>52383222</v>
      </c>
      <c r="G252" s="33">
        <v>52383222</v>
      </c>
      <c r="H252" s="67"/>
      <c r="I252" s="67"/>
      <c r="J252" s="67"/>
      <c r="K252" s="68"/>
      <c r="L252" s="67"/>
      <c r="M252" s="179">
        <v>109</v>
      </c>
    </row>
    <row r="253" spans="2:13" ht="19.5" customHeight="1">
      <c r="B253" s="18" t="s">
        <v>165</v>
      </c>
      <c r="C253" s="77" t="s">
        <v>161</v>
      </c>
      <c r="D253" s="46"/>
      <c r="E253" s="105"/>
      <c r="F253" s="93">
        <f t="shared" ref="F253:L253" si="212">SUM(F254:F254)</f>
        <v>104766444</v>
      </c>
      <c r="G253" s="93">
        <f t="shared" si="212"/>
        <v>104766444</v>
      </c>
      <c r="H253" s="93">
        <f t="shared" si="212"/>
        <v>0</v>
      </c>
      <c r="I253" s="93">
        <f t="shared" si="212"/>
        <v>0</v>
      </c>
      <c r="J253" s="93">
        <f t="shared" si="212"/>
        <v>0</v>
      </c>
      <c r="K253" s="93">
        <f t="shared" si="212"/>
        <v>0</v>
      </c>
      <c r="L253" s="94">
        <f t="shared" si="212"/>
        <v>0</v>
      </c>
      <c r="M253" s="178">
        <v>0</v>
      </c>
    </row>
    <row r="254" spans="2:13" ht="39.6">
      <c r="B254" s="13" t="s">
        <v>311</v>
      </c>
      <c r="C254" s="5" t="s">
        <v>352</v>
      </c>
      <c r="D254" s="58">
        <v>2016520001021</v>
      </c>
      <c r="E254" s="41">
        <v>2700</v>
      </c>
      <c r="F254" s="32">
        <f>SUM(G254:L254)</f>
        <v>104766444</v>
      </c>
      <c r="G254" s="33">
        <v>104766444</v>
      </c>
      <c r="H254" s="67"/>
      <c r="I254" s="67"/>
      <c r="J254" s="67"/>
      <c r="K254" s="68"/>
      <c r="L254" s="67"/>
      <c r="M254" s="179">
        <v>110</v>
      </c>
    </row>
    <row r="255" spans="2:13" ht="14.4">
      <c r="B255" s="18" t="s">
        <v>166</v>
      </c>
      <c r="C255" s="77" t="s">
        <v>162</v>
      </c>
      <c r="D255" s="60"/>
      <c r="E255" s="107"/>
      <c r="F255" s="93">
        <f t="shared" ref="F255:L255" si="213">SUM(F256:F256)</f>
        <v>157149667</v>
      </c>
      <c r="G255" s="93">
        <f t="shared" si="213"/>
        <v>157149667</v>
      </c>
      <c r="H255" s="93">
        <f t="shared" si="213"/>
        <v>0</v>
      </c>
      <c r="I255" s="93">
        <f t="shared" si="213"/>
        <v>0</v>
      </c>
      <c r="J255" s="93">
        <f t="shared" si="213"/>
        <v>0</v>
      </c>
      <c r="K255" s="93">
        <f t="shared" si="213"/>
        <v>0</v>
      </c>
      <c r="L255" s="94">
        <f t="shared" si="213"/>
        <v>0</v>
      </c>
      <c r="M255" s="178">
        <v>0</v>
      </c>
    </row>
    <row r="256" spans="2:13" ht="39.6">
      <c r="B256" s="13" t="s">
        <v>312</v>
      </c>
      <c r="C256" s="5" t="s">
        <v>353</v>
      </c>
      <c r="D256" s="58">
        <v>2016520001022</v>
      </c>
      <c r="E256" s="41">
        <v>50</v>
      </c>
      <c r="F256" s="32">
        <f>SUM(G256:L256)</f>
        <v>157149667</v>
      </c>
      <c r="G256" s="32">
        <v>157149667</v>
      </c>
      <c r="H256" s="67"/>
      <c r="I256" s="67"/>
      <c r="J256" s="67"/>
      <c r="K256" s="68"/>
      <c r="L256" s="67"/>
      <c r="M256" s="183">
        <v>111</v>
      </c>
    </row>
    <row r="257" spans="2:13" ht="14.4">
      <c r="B257" s="19">
        <v>7.2</v>
      </c>
      <c r="C257" s="70" t="s">
        <v>163</v>
      </c>
      <c r="D257" s="59"/>
      <c r="E257" s="106"/>
      <c r="F257" s="92">
        <f t="shared" ref="F257:L257" si="214">+F258+F260</f>
        <v>261916111.16226971</v>
      </c>
      <c r="G257" s="92">
        <f t="shared" si="214"/>
        <v>261916111.16226971</v>
      </c>
      <c r="H257" s="92">
        <f t="shared" si="214"/>
        <v>0</v>
      </c>
      <c r="I257" s="92">
        <f t="shared" si="214"/>
        <v>0</v>
      </c>
      <c r="J257" s="92">
        <f t="shared" si="214"/>
        <v>0</v>
      </c>
      <c r="K257" s="92">
        <f t="shared" si="214"/>
        <v>0</v>
      </c>
      <c r="L257" s="92">
        <f t="shared" si="214"/>
        <v>0</v>
      </c>
      <c r="M257" s="178">
        <v>0</v>
      </c>
    </row>
    <row r="258" spans="2:13" ht="14.4">
      <c r="B258" s="18" t="s">
        <v>169</v>
      </c>
      <c r="C258" s="77" t="s">
        <v>167</v>
      </c>
      <c r="D258" s="46"/>
      <c r="E258" s="105"/>
      <c r="F258" s="93">
        <f t="shared" ref="F258:L258" si="215">SUM(F259:F259)</f>
        <v>130958055.58113471</v>
      </c>
      <c r="G258" s="93">
        <f t="shared" si="215"/>
        <v>130958055.58113471</v>
      </c>
      <c r="H258" s="93">
        <f t="shared" si="215"/>
        <v>0</v>
      </c>
      <c r="I258" s="93">
        <f t="shared" si="215"/>
        <v>0</v>
      </c>
      <c r="J258" s="93">
        <f t="shared" si="215"/>
        <v>0</v>
      </c>
      <c r="K258" s="93">
        <f t="shared" si="215"/>
        <v>0</v>
      </c>
      <c r="L258" s="94">
        <f t="shared" si="215"/>
        <v>0</v>
      </c>
      <c r="M258" s="178">
        <v>0</v>
      </c>
    </row>
    <row r="259" spans="2:13" ht="26.4">
      <c r="B259" s="13" t="s">
        <v>313</v>
      </c>
      <c r="C259" s="5" t="s">
        <v>354</v>
      </c>
      <c r="D259" s="57">
        <v>2016520001015</v>
      </c>
      <c r="E259" s="41"/>
      <c r="F259" s="32">
        <f>SUM(G259:L259)</f>
        <v>130958055.58113471</v>
      </c>
      <c r="G259" s="33">
        <v>130958055.58113471</v>
      </c>
      <c r="H259" s="67"/>
      <c r="I259" s="67"/>
      <c r="J259" s="67"/>
      <c r="K259" s="68"/>
      <c r="L259" s="67"/>
      <c r="M259" s="179">
        <v>112</v>
      </c>
    </row>
    <row r="260" spans="2:13" ht="14.4">
      <c r="B260" s="18" t="s">
        <v>171</v>
      </c>
      <c r="C260" s="77" t="s">
        <v>47</v>
      </c>
      <c r="D260" s="46"/>
      <c r="E260" s="105"/>
      <c r="F260" s="93">
        <f t="shared" ref="F260:L260" si="216">SUM(F261:F261)</f>
        <v>130958055.581135</v>
      </c>
      <c r="G260" s="93">
        <f t="shared" si="216"/>
        <v>130958055.581135</v>
      </c>
      <c r="H260" s="93">
        <f t="shared" si="216"/>
        <v>0</v>
      </c>
      <c r="I260" s="93">
        <f t="shared" si="216"/>
        <v>0</v>
      </c>
      <c r="J260" s="93">
        <f t="shared" si="216"/>
        <v>0</v>
      </c>
      <c r="K260" s="93">
        <f t="shared" si="216"/>
        <v>0</v>
      </c>
      <c r="L260" s="94">
        <f t="shared" si="216"/>
        <v>0</v>
      </c>
      <c r="M260" s="178">
        <v>0</v>
      </c>
    </row>
    <row r="261" spans="2:13" ht="26.4">
      <c r="B261" s="13" t="s">
        <v>314</v>
      </c>
      <c r="C261" s="6" t="s">
        <v>448</v>
      </c>
      <c r="D261" s="57">
        <v>2016520001124</v>
      </c>
      <c r="E261" s="41"/>
      <c r="F261" s="32">
        <f>SUM(G261:L261)</f>
        <v>130958055.581135</v>
      </c>
      <c r="G261" s="33">
        <v>130958055.581135</v>
      </c>
      <c r="H261" s="67"/>
      <c r="I261" s="67"/>
      <c r="J261" s="67"/>
      <c r="K261" s="68"/>
      <c r="L261" s="67"/>
      <c r="M261" s="179">
        <v>113</v>
      </c>
    </row>
    <row r="262" spans="2:13" ht="26.4">
      <c r="B262" s="19">
        <v>7.3</v>
      </c>
      <c r="C262" s="76" t="s">
        <v>168</v>
      </c>
      <c r="D262" s="59"/>
      <c r="E262" s="106"/>
      <c r="F262" s="92">
        <f>+F263+F267+F271+F275+F279</f>
        <v>0</v>
      </c>
      <c r="G262" s="92">
        <f t="shared" ref="G262:L262" si="217">+G263+G267+G271+G275+G279</f>
        <v>0</v>
      </c>
      <c r="H262" s="92">
        <f t="shared" si="217"/>
        <v>0</v>
      </c>
      <c r="I262" s="92">
        <f t="shared" si="217"/>
        <v>0</v>
      </c>
      <c r="J262" s="92">
        <f t="shared" si="217"/>
        <v>0</v>
      </c>
      <c r="K262" s="92">
        <f t="shared" si="217"/>
        <v>0</v>
      </c>
      <c r="L262" s="92">
        <f t="shared" si="217"/>
        <v>0</v>
      </c>
      <c r="M262" s="178">
        <v>0</v>
      </c>
    </row>
    <row r="263" spans="2:13" ht="14.4">
      <c r="B263" s="18" t="s">
        <v>170</v>
      </c>
      <c r="C263" s="77" t="s">
        <v>175</v>
      </c>
      <c r="D263" s="46"/>
      <c r="E263" s="105"/>
      <c r="F263" s="93">
        <f>SUM(F264:F266)</f>
        <v>0</v>
      </c>
      <c r="G263" s="93">
        <f t="shared" ref="G263" si="218">SUM(G264:G266)</f>
        <v>0</v>
      </c>
      <c r="H263" s="93">
        <f t="shared" ref="H263" si="219">SUM(H264:H266)</f>
        <v>0</v>
      </c>
      <c r="I263" s="93">
        <f t="shared" ref="I263" si="220">SUM(I264:I266)</f>
        <v>0</v>
      </c>
      <c r="J263" s="93">
        <f t="shared" ref="J263" si="221">SUM(J264:J266)</f>
        <v>0</v>
      </c>
      <c r="K263" s="93">
        <f t="shared" ref="K263" si="222">SUM(K264:K266)</f>
        <v>0</v>
      </c>
      <c r="L263" s="94">
        <f t="shared" ref="L263" si="223">SUM(L264:L266)</f>
        <v>0</v>
      </c>
      <c r="M263" s="178">
        <v>0</v>
      </c>
    </row>
    <row r="264" spans="2:13">
      <c r="B264" s="13" t="s">
        <v>315</v>
      </c>
      <c r="C264" s="17"/>
      <c r="D264" s="49"/>
      <c r="E264" s="41"/>
      <c r="F264" s="32"/>
      <c r="G264" s="32"/>
      <c r="H264" s="67"/>
      <c r="I264" s="101"/>
      <c r="J264" s="67"/>
      <c r="K264" s="68"/>
      <c r="L264" s="67"/>
      <c r="M264" s="178">
        <v>0</v>
      </c>
    </row>
    <row r="265" spans="2:13">
      <c r="B265" s="13" t="s">
        <v>316</v>
      </c>
      <c r="C265" s="17"/>
      <c r="D265" s="49"/>
      <c r="E265" s="41"/>
      <c r="F265" s="32"/>
      <c r="G265" s="32"/>
      <c r="H265" s="67"/>
      <c r="I265" s="67"/>
      <c r="J265" s="67"/>
      <c r="K265" s="68"/>
      <c r="L265" s="67"/>
      <c r="M265" s="178">
        <v>0</v>
      </c>
    </row>
    <row r="266" spans="2:13">
      <c r="B266" s="13" t="s">
        <v>317</v>
      </c>
      <c r="C266" s="17"/>
      <c r="D266" s="49"/>
      <c r="E266" s="41"/>
      <c r="F266" s="32"/>
      <c r="G266" s="32"/>
      <c r="H266" s="67"/>
      <c r="I266" s="67"/>
      <c r="J266" s="67"/>
      <c r="K266" s="68"/>
      <c r="L266" s="67"/>
      <c r="M266" s="178">
        <v>0</v>
      </c>
    </row>
    <row r="267" spans="2:13" ht="14.4">
      <c r="B267" s="18" t="s">
        <v>172</v>
      </c>
      <c r="C267" s="77" t="s">
        <v>176</v>
      </c>
      <c r="D267" s="46"/>
      <c r="E267" s="105"/>
      <c r="F267" s="93">
        <f>SUM(F268:F270)</f>
        <v>0</v>
      </c>
      <c r="G267" s="93">
        <f t="shared" ref="G267" si="224">SUM(G268:G270)</f>
        <v>0</v>
      </c>
      <c r="H267" s="93">
        <f t="shared" ref="H267" si="225">SUM(H268:H270)</f>
        <v>0</v>
      </c>
      <c r="I267" s="93">
        <f t="shared" ref="I267" si="226">SUM(I268:I270)</f>
        <v>0</v>
      </c>
      <c r="J267" s="93">
        <f t="shared" ref="J267" si="227">SUM(J268:J270)</f>
        <v>0</v>
      </c>
      <c r="K267" s="93">
        <f t="shared" ref="K267" si="228">SUM(K268:K270)</f>
        <v>0</v>
      </c>
      <c r="L267" s="94">
        <f t="shared" ref="L267" si="229">SUM(L268:L270)</f>
        <v>0</v>
      </c>
      <c r="M267" s="178">
        <v>0</v>
      </c>
    </row>
    <row r="268" spans="2:13">
      <c r="B268" s="13" t="s">
        <v>318</v>
      </c>
      <c r="C268" s="5"/>
      <c r="D268" s="47"/>
      <c r="E268" s="41"/>
      <c r="F268" s="32"/>
      <c r="G268" s="32"/>
      <c r="H268" s="67"/>
      <c r="I268" s="101"/>
      <c r="J268" s="67"/>
      <c r="K268" s="68"/>
      <c r="L268" s="67"/>
      <c r="M268" s="178">
        <v>0</v>
      </c>
    </row>
    <row r="269" spans="2:13">
      <c r="B269" s="13" t="s">
        <v>319</v>
      </c>
      <c r="C269" s="5"/>
      <c r="D269" s="47"/>
      <c r="E269" s="41"/>
      <c r="F269" s="32"/>
      <c r="G269" s="32"/>
      <c r="H269" s="67"/>
      <c r="I269" s="67"/>
      <c r="J269" s="67"/>
      <c r="K269" s="68"/>
      <c r="L269" s="67"/>
      <c r="M269" s="178">
        <v>0</v>
      </c>
    </row>
    <row r="270" spans="2:13">
      <c r="B270" s="13" t="s">
        <v>320</v>
      </c>
      <c r="C270" s="5"/>
      <c r="D270" s="47"/>
      <c r="E270" s="41"/>
      <c r="F270" s="32"/>
      <c r="G270" s="32"/>
      <c r="H270" s="67"/>
      <c r="I270" s="67"/>
      <c r="J270" s="67"/>
      <c r="K270" s="68"/>
      <c r="L270" s="67"/>
      <c r="M270" s="178">
        <v>0</v>
      </c>
    </row>
    <row r="271" spans="2:13" ht="26.4">
      <c r="B271" s="18" t="s">
        <v>173</v>
      </c>
      <c r="C271" s="77" t="s">
        <v>177</v>
      </c>
      <c r="D271" s="46"/>
      <c r="E271" s="105"/>
      <c r="F271" s="93">
        <f>SUM(F272:F274)</f>
        <v>0</v>
      </c>
      <c r="G271" s="93">
        <f t="shared" ref="G271" si="230">SUM(G272:G274)</f>
        <v>0</v>
      </c>
      <c r="H271" s="93">
        <f t="shared" ref="H271" si="231">SUM(H272:H274)</f>
        <v>0</v>
      </c>
      <c r="I271" s="93">
        <f t="shared" ref="I271" si="232">SUM(I272:I274)</f>
        <v>0</v>
      </c>
      <c r="J271" s="93">
        <f t="shared" ref="J271" si="233">SUM(J272:J274)</f>
        <v>0</v>
      </c>
      <c r="K271" s="93">
        <f t="shared" ref="K271" si="234">SUM(K272:K274)</f>
        <v>0</v>
      </c>
      <c r="L271" s="94">
        <f t="shared" ref="L271" si="235">SUM(L272:L274)</f>
        <v>0</v>
      </c>
      <c r="M271" s="178">
        <v>0</v>
      </c>
    </row>
    <row r="272" spans="2:13">
      <c r="B272" s="13" t="s">
        <v>321</v>
      </c>
      <c r="C272" s="5"/>
      <c r="D272" s="47"/>
      <c r="E272" s="41"/>
      <c r="F272" s="32"/>
      <c r="G272" s="32"/>
      <c r="H272" s="67"/>
      <c r="I272" s="101"/>
      <c r="J272" s="67"/>
      <c r="K272" s="68"/>
      <c r="L272" s="67"/>
      <c r="M272" s="178">
        <v>0</v>
      </c>
    </row>
    <row r="273" spans="2:13">
      <c r="B273" s="13" t="s">
        <v>322</v>
      </c>
      <c r="C273" s="5"/>
      <c r="D273" s="47"/>
      <c r="E273" s="41"/>
      <c r="F273" s="32"/>
      <c r="G273" s="32"/>
      <c r="H273" s="67"/>
      <c r="I273" s="67"/>
      <c r="J273" s="67"/>
      <c r="K273" s="68"/>
      <c r="L273" s="67"/>
      <c r="M273" s="178">
        <v>0</v>
      </c>
    </row>
    <row r="274" spans="2:13">
      <c r="B274" s="13" t="s">
        <v>323</v>
      </c>
      <c r="C274" s="5"/>
      <c r="D274" s="47"/>
      <c r="E274" s="41"/>
      <c r="F274" s="32"/>
      <c r="G274" s="32"/>
      <c r="H274" s="67"/>
      <c r="I274" s="67"/>
      <c r="J274" s="67"/>
      <c r="K274" s="68"/>
      <c r="L274" s="67"/>
      <c r="M274" s="178">
        <v>0</v>
      </c>
    </row>
    <row r="275" spans="2:13" ht="14.4">
      <c r="B275" s="18" t="s">
        <v>174</v>
      </c>
      <c r="C275" s="77" t="s">
        <v>178</v>
      </c>
      <c r="D275" s="46"/>
      <c r="E275" s="105"/>
      <c r="F275" s="93">
        <f>SUM(F276:F278)</f>
        <v>0</v>
      </c>
      <c r="G275" s="93">
        <f t="shared" ref="G275" si="236">SUM(G276:G278)</f>
        <v>0</v>
      </c>
      <c r="H275" s="93">
        <f t="shared" ref="H275" si="237">SUM(H276:H278)</f>
        <v>0</v>
      </c>
      <c r="I275" s="93">
        <f t="shared" ref="I275" si="238">SUM(I276:I278)</f>
        <v>0</v>
      </c>
      <c r="J275" s="93">
        <f t="shared" ref="J275" si="239">SUM(J276:J278)</f>
        <v>0</v>
      </c>
      <c r="K275" s="93">
        <f t="shared" ref="K275" si="240">SUM(K276:K278)</f>
        <v>0</v>
      </c>
      <c r="L275" s="94">
        <f t="shared" ref="L275" si="241">SUM(L276:L278)</f>
        <v>0</v>
      </c>
      <c r="M275" s="178">
        <v>0</v>
      </c>
    </row>
    <row r="276" spans="2:13">
      <c r="B276" s="13" t="s">
        <v>324</v>
      </c>
      <c r="C276" s="5"/>
      <c r="D276" s="50"/>
      <c r="E276" s="41"/>
      <c r="F276" s="32"/>
      <c r="G276" s="32"/>
      <c r="H276" s="67"/>
      <c r="I276" s="101"/>
      <c r="J276" s="67"/>
      <c r="K276" s="68"/>
      <c r="L276" s="67"/>
      <c r="M276" s="178">
        <v>0</v>
      </c>
    </row>
    <row r="277" spans="2:13">
      <c r="B277" s="13" t="s">
        <v>325</v>
      </c>
      <c r="C277" s="5"/>
      <c r="D277" s="50"/>
      <c r="E277" s="41"/>
      <c r="F277" s="32"/>
      <c r="G277" s="32"/>
      <c r="H277" s="67"/>
      <c r="I277" s="67"/>
      <c r="J277" s="67"/>
      <c r="K277" s="68"/>
      <c r="L277" s="67"/>
      <c r="M277" s="178">
        <v>0</v>
      </c>
    </row>
    <row r="278" spans="2:13">
      <c r="B278" s="13" t="s">
        <v>326</v>
      </c>
      <c r="C278" s="5"/>
      <c r="D278" s="50"/>
      <c r="E278" s="41"/>
      <c r="F278" s="32"/>
      <c r="G278" s="32"/>
      <c r="H278" s="67"/>
      <c r="I278" s="67"/>
      <c r="J278" s="67"/>
      <c r="K278" s="68"/>
      <c r="L278" s="67"/>
      <c r="M278" s="178">
        <v>0</v>
      </c>
    </row>
    <row r="279" spans="2:13" ht="14.4">
      <c r="B279" s="18" t="s">
        <v>174</v>
      </c>
      <c r="C279" s="77" t="s">
        <v>179</v>
      </c>
      <c r="D279" s="46"/>
      <c r="E279" s="105"/>
      <c r="F279" s="93">
        <f>SUM(F280:F282)</f>
        <v>0</v>
      </c>
      <c r="G279" s="93">
        <f t="shared" ref="G279" si="242">SUM(G280:G282)</f>
        <v>0</v>
      </c>
      <c r="H279" s="93">
        <f t="shared" ref="H279" si="243">SUM(H280:H282)</f>
        <v>0</v>
      </c>
      <c r="I279" s="93">
        <f t="shared" ref="I279" si="244">SUM(I280:I282)</f>
        <v>0</v>
      </c>
      <c r="J279" s="93">
        <f t="shared" ref="J279" si="245">SUM(J280:J282)</f>
        <v>0</v>
      </c>
      <c r="K279" s="93">
        <f t="shared" ref="K279" si="246">SUM(K280:K282)</f>
        <v>0</v>
      </c>
      <c r="L279" s="94">
        <f t="shared" ref="L279" si="247">SUM(L280:L282)</f>
        <v>0</v>
      </c>
      <c r="M279" s="178">
        <v>0</v>
      </c>
    </row>
    <row r="280" spans="2:13">
      <c r="B280" s="16" t="s">
        <v>324</v>
      </c>
      <c r="C280" s="17"/>
      <c r="D280" s="49"/>
      <c r="E280" s="41"/>
      <c r="F280" s="32"/>
      <c r="G280" s="32"/>
      <c r="H280" s="67"/>
      <c r="I280" s="101"/>
      <c r="J280" s="67"/>
      <c r="K280" s="68"/>
      <c r="L280" s="67"/>
      <c r="M280" s="178">
        <v>0</v>
      </c>
    </row>
    <row r="281" spans="2:13">
      <c r="B281" s="16" t="s">
        <v>325</v>
      </c>
      <c r="C281" s="17"/>
      <c r="D281" s="49"/>
      <c r="E281" s="41"/>
      <c r="F281" s="32"/>
      <c r="G281" s="32"/>
      <c r="H281" s="67"/>
      <c r="I281" s="67"/>
      <c r="J281" s="67"/>
      <c r="K281" s="68"/>
      <c r="L281" s="67"/>
      <c r="M281" s="178">
        <v>0</v>
      </c>
    </row>
    <row r="282" spans="2:13">
      <c r="B282" s="16" t="s">
        <v>326</v>
      </c>
      <c r="C282" s="17"/>
      <c r="D282" s="49"/>
      <c r="E282" s="41"/>
      <c r="F282" s="32"/>
      <c r="G282" s="32"/>
      <c r="H282" s="67"/>
      <c r="I282" s="67"/>
      <c r="J282" s="67"/>
      <c r="K282" s="68"/>
      <c r="L282" s="67"/>
      <c r="M282" s="178">
        <v>0</v>
      </c>
    </row>
    <row r="283" spans="2:13">
      <c r="B283" s="13" t="s">
        <v>327</v>
      </c>
      <c r="C283" s="17"/>
      <c r="D283" s="49"/>
      <c r="E283" s="41"/>
      <c r="F283" s="32"/>
      <c r="G283" s="32"/>
      <c r="H283" s="67"/>
      <c r="I283" s="67"/>
      <c r="J283" s="67"/>
      <c r="K283" s="68"/>
      <c r="L283" s="67"/>
      <c r="M283" s="178">
        <v>0</v>
      </c>
    </row>
    <row r="284" spans="2:13">
      <c r="B284" s="14"/>
      <c r="C284" s="4"/>
      <c r="D284" s="64"/>
      <c r="M284" s="184"/>
    </row>
  </sheetData>
  <protectedRanges>
    <protectedRange sqref="C61" name="Rango1"/>
    <protectedRange sqref="D61" name="Rango1_1"/>
    <protectedRange sqref="C64:D64" name="Rango1_2"/>
  </protectedRanges>
  <autoFilter ref="B5:O283">
    <filterColumn colId="0" showButton="0"/>
  </autoFilter>
  <mergeCells count="4">
    <mergeCell ref="B6:C6"/>
    <mergeCell ref="B5:C5"/>
    <mergeCell ref="C3:H3"/>
    <mergeCell ref="C2:H2"/>
  </mergeCells>
  <pageMargins left="0.70866141732283472" right="0.70866141732283472" top="0.74803149606299213" bottom="0.74803149606299213" header="0.31496062992125984" footer="0.31496062992125984"/>
  <pageSetup paperSize="183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POAI 2017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</dc:creator>
  <cp:lastModifiedBy>user</cp:lastModifiedBy>
  <cp:lastPrinted>2016-08-19T21:24:35Z</cp:lastPrinted>
  <dcterms:created xsi:type="dcterms:W3CDTF">2014-02-18T21:24:54Z</dcterms:created>
  <dcterms:modified xsi:type="dcterms:W3CDTF">2017-04-17T15:45:00Z</dcterms:modified>
</cp:coreProperties>
</file>