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Default Extension="png" ContentType="image/png"/>
  <Override PartName="/xl/charts/chart10.xml" ContentType="application/vnd.openxmlformats-officedocument.drawingml.chart+xml"/>
  <Override PartName="/xl/charts/chart2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9510" tabRatio="733"/>
  </bookViews>
  <sheets>
    <sheet name="Narino_ABRIL_2017" sheetId="15" r:id="rId1"/>
    <sheet name="Hoja1" sheetId="16" r:id="rId2"/>
    <sheet name="Hoja2" sheetId="17" r:id="rId3"/>
  </sheets>
  <calcPr calcId="124519"/>
</workbook>
</file>

<file path=xl/calcChain.xml><?xml version="1.0" encoding="utf-8"?>
<calcChain xmlns="http://schemas.openxmlformats.org/spreadsheetml/2006/main">
  <c r="D11" i="17"/>
  <c r="H35" i="16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/>
  <c r="E97"/>
  <c r="F137"/>
  <c r="F138"/>
  <c r="F139"/>
  <c r="F140"/>
  <c r="F141"/>
  <c r="F142"/>
  <c r="F143"/>
  <c r="F144"/>
  <c r="F145"/>
  <c r="F146"/>
  <c r="F147"/>
  <c r="AE154"/>
  <c r="F155"/>
  <c r="F156"/>
  <c r="F157"/>
  <c r="F158"/>
  <c r="F159"/>
  <c r="F160"/>
  <c r="F161"/>
  <c r="F162"/>
  <c r="F163"/>
  <c r="F164"/>
  <c r="F165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193"/>
  <c r="F224"/>
  <c r="H224"/>
  <c r="J224"/>
  <c r="L224"/>
  <c r="N224"/>
  <c r="P224"/>
  <c r="R224"/>
  <c r="T224"/>
  <c r="V224"/>
  <c r="X224"/>
  <c r="Z224"/>
  <c r="AB224"/>
  <c r="B229"/>
  <c r="F229"/>
  <c r="B230"/>
  <c r="F230"/>
  <c r="B231"/>
  <c r="F231"/>
  <c r="B232"/>
  <c r="F232"/>
  <c r="B233"/>
  <c r="F233"/>
  <c r="B234"/>
  <c r="F234"/>
  <c r="B235"/>
  <c r="F235"/>
  <c r="B236"/>
  <c r="F236"/>
  <c r="F237"/>
  <c r="F238"/>
  <c r="F239"/>
  <c r="F240"/>
  <c r="B241"/>
  <c r="F241"/>
  <c r="B242"/>
  <c r="F242"/>
  <c r="B243"/>
  <c r="F243"/>
  <c r="B244"/>
  <c r="F244"/>
  <c r="B245"/>
  <c r="F245"/>
  <c r="B246"/>
  <c r="F246"/>
  <c r="B247"/>
  <c r="F247"/>
  <c r="B248"/>
  <c r="F248"/>
  <c r="B249"/>
  <c r="F249"/>
  <c r="F250"/>
  <c r="B255"/>
  <c r="B256"/>
  <c r="B257"/>
  <c r="B258"/>
  <c r="B259"/>
  <c r="B260"/>
  <c r="B261"/>
  <c r="B262"/>
  <c r="B267"/>
  <c r="B268"/>
  <c r="B269"/>
  <c r="B270"/>
  <c r="B271"/>
  <c r="B272"/>
  <c r="B273"/>
  <c r="B274"/>
  <c r="B275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/>
  <c r="H35" i="15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 s="1"/>
  <c r="E97" s="1"/>
  <c r="D132"/>
  <c r="F137"/>
  <c r="F138"/>
  <c r="F139"/>
  <c r="F140"/>
  <c r="F141"/>
  <c r="D149"/>
  <c r="F149"/>
  <c r="F155"/>
  <c r="F156"/>
  <c r="F157"/>
  <c r="F158"/>
  <c r="F159"/>
  <c r="D167"/>
  <c r="F167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224"/>
  <c r="H224"/>
  <c r="J224"/>
  <c r="L224"/>
  <c r="N224"/>
  <c r="P224"/>
  <c r="R224"/>
  <c r="T224"/>
  <c r="V224"/>
  <c r="X224"/>
  <c r="Z224"/>
  <c r="AB224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 l="1"/>
  <c r="F250"/>
  <c r="F193"/>
</calcChain>
</file>

<file path=xl/sharedStrings.xml><?xml version="1.0" encoding="utf-8"?>
<sst xmlns="http://schemas.openxmlformats.org/spreadsheetml/2006/main" count="1241" uniqueCount="164">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</sst>
</file>

<file path=xl/styles.xml><?xml version="1.0" encoding="utf-8"?>
<styleSheet xmlns="http://schemas.openxmlformats.org/spreadsheetml/2006/main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10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 wrapText="1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center"/>
      <protection locked="0"/>
    </xf>
    <xf numFmtId="0" fontId="14" fillId="7" borderId="33" xfId="0" applyFont="1" applyFill="1" applyBorder="1" applyAlignment="1" applyProtection="1">
      <alignment horizontal="left"/>
    </xf>
    <xf numFmtId="0" fontId="14" fillId="7" borderId="49" xfId="0" applyFont="1" applyFill="1" applyBorder="1" applyAlignment="1" applyProtection="1">
      <alignment horizontal="left"/>
    </xf>
    <xf numFmtId="0" fontId="0" fillId="7" borderId="32" xfId="0" applyFill="1" applyBorder="1" applyAlignment="1" applyProtection="1">
      <alignment horizontal="center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7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16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17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54" xfId="0" applyFont="1" applyFill="1" applyBorder="1" applyAlignment="1" applyProtection="1">
      <alignment horizontal="left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 2" xfId="488"/>
    <cellStyle name="Porcentaje 3" xfId="489"/>
    <cellStyle name="Porcentual" xfId="490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8E-2"/>
          <c:w val="0.9427430093209056"/>
          <c:h val="0.61181434599156093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</c:ser>
        <c:ser>
          <c:idx val="1"/>
          <c:order val="1"/>
          <c:cat>
            <c:strRef>
              <c:f>Narino_ABRIL_2017!$B$66:$C$77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Narino_ABRIL_2017!$E$66:$E$77</c:f>
              <c:numCache>
                <c:formatCode>General</c:formatCode>
                <c:ptCount val="12"/>
              </c:numCache>
            </c:numRef>
          </c:val>
        </c:ser>
        <c:marker val="1"/>
        <c:axId val="132403200"/>
        <c:axId val="132404736"/>
      </c:lineChart>
      <c:catAx>
        <c:axId val="13240320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404736"/>
        <c:crosses val="autoZero"/>
        <c:auto val="1"/>
        <c:lblAlgn val="ctr"/>
        <c:lblOffset val="100"/>
      </c:catAx>
      <c:valAx>
        <c:axId val="13240473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40320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</c:numCache>
            </c:numRef>
          </c:val>
        </c:ser>
        <c:ser>
          <c:idx val="2"/>
          <c:order val="2"/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Narino_ABRIL_2017!$E$82:$E$93</c:f>
              <c:numCache>
                <c:formatCode>General</c:formatCode>
                <c:ptCount val="12"/>
              </c:numCache>
            </c:numRef>
          </c:val>
        </c:ser>
        <c:axId val="137142272"/>
        <c:axId val="137143808"/>
      </c:barChart>
      <c:catAx>
        <c:axId val="13714227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7143808"/>
        <c:crosses val="autoZero"/>
        <c:auto val="1"/>
        <c:lblAlgn val="ctr"/>
        <c:lblOffset val="100"/>
      </c:catAx>
      <c:valAx>
        <c:axId val="13714380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714227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</c:numCache>
            </c:numRef>
          </c:val>
        </c:ser>
        <c:ser>
          <c:idx val="2"/>
          <c:order val="2"/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Narino_ABRIL_2017!$E$102:$E$113</c:f>
              <c:numCache>
                <c:formatCode>0.00%</c:formatCode>
                <c:ptCount val="12"/>
              </c:numCache>
            </c:numRef>
          </c:val>
        </c:ser>
        <c:marker val="1"/>
        <c:axId val="143631104"/>
        <c:axId val="143632640"/>
      </c:lineChart>
      <c:catAx>
        <c:axId val="14363110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632640"/>
        <c:crosses val="autoZero"/>
        <c:auto val="1"/>
        <c:lblAlgn val="ctr"/>
        <c:lblOffset val="100"/>
      </c:catAx>
      <c:valAx>
        <c:axId val="14363264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63110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Narino_ABRIL_2017!$E$120:$E$131</c:f>
              <c:numCache>
                <c:formatCode>General</c:formatCode>
                <c:ptCount val="12"/>
              </c:numCache>
            </c:numRef>
          </c:val>
        </c:ser>
        <c:axId val="143942400"/>
        <c:axId val="143943936"/>
      </c:barChart>
      <c:catAx>
        <c:axId val="14394240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943936"/>
        <c:crosses val="autoZero"/>
        <c:auto val="1"/>
        <c:lblAlgn val="ctr"/>
        <c:lblOffset val="100"/>
      </c:catAx>
      <c:valAx>
        <c:axId val="14394393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94240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</c:numCache>
            </c:numRef>
          </c:val>
        </c:ser>
        <c:ser>
          <c:idx val="2"/>
          <c:order val="2"/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Narino_ABRIL_2017!$E$137:$E$148</c:f>
              <c:numCache>
                <c:formatCode>General</c:formatCode>
                <c:ptCount val="12"/>
              </c:numCache>
            </c:numRef>
          </c:val>
        </c:ser>
        <c:axId val="181383552"/>
        <c:axId val="181385088"/>
      </c:barChart>
      <c:catAx>
        <c:axId val="18138355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81385088"/>
        <c:crosses val="autoZero"/>
        <c:auto val="1"/>
        <c:lblAlgn val="ctr"/>
        <c:lblOffset val="100"/>
      </c:catAx>
      <c:valAx>
        <c:axId val="18138508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8138355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181917952"/>
        <c:axId val="181948416"/>
      </c:lineChart>
      <c:catAx>
        <c:axId val="18191795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81948416"/>
        <c:crosses val="autoZero"/>
        <c:auto val="1"/>
        <c:lblAlgn val="ctr"/>
        <c:lblOffset val="100"/>
      </c:catAx>
      <c:valAx>
        <c:axId val="18194841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8191795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Narino_ABRIL_2017!$B$299:$B$304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Narino_ABRIL_2017!$F$299:$F$304</c:f>
              <c:numCache>
                <c:formatCode>General</c:formatCode>
                <c:ptCount val="6"/>
                <c:pt idx="0">
                  <c:v>13846</c:v>
                </c:pt>
                <c:pt idx="1">
                  <c:v>1147</c:v>
                </c:pt>
                <c:pt idx="2">
                  <c:v>3</c:v>
                </c:pt>
                <c:pt idx="3">
                  <c:v>0</c:v>
                </c:pt>
                <c:pt idx="4">
                  <c:v>848</c:v>
                </c:pt>
                <c:pt idx="5">
                  <c:v>2181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layout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ser>
          <c:idx val="0"/>
          <c:order val="0"/>
          <c:tx>
            <c:strRef>
              <c:f>Narino_ABRIL_2017!$B$229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Narino_ABRIL_2017!$F$229</c:f>
              <c:numCache>
                <c:formatCode>General</c:formatCode>
                <c:ptCount val="1"/>
                <c:pt idx="0">
                  <c:v>462</c:v>
                </c:pt>
              </c:numCache>
            </c:numRef>
          </c:val>
        </c:ser>
        <c:ser>
          <c:idx val="1"/>
          <c:order val="1"/>
          <c:tx>
            <c:strRef>
              <c:f>Narino_ABRIL_2017!$B$230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Narino_ABRIL_2017!$F$230</c:f>
              <c:numCache>
                <c:formatCode>General</c:formatCode>
                <c:ptCount val="1"/>
                <c:pt idx="0">
                  <c:v>265</c:v>
                </c:pt>
              </c:numCache>
            </c:numRef>
          </c:val>
        </c:ser>
        <c:ser>
          <c:idx val="2"/>
          <c:order val="2"/>
          <c:tx>
            <c:strRef>
              <c:f>Narino_ABRIL_2017!$B$231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Narino_ABRIL_2017!$F$231</c:f>
              <c:numCache>
                <c:formatCode>General</c:formatCode>
                <c:ptCount val="1"/>
                <c:pt idx="0">
                  <c:v>1195</c:v>
                </c:pt>
              </c:numCache>
            </c:numRef>
          </c:val>
        </c:ser>
        <c:ser>
          <c:idx val="3"/>
          <c:order val="3"/>
          <c:tx>
            <c:strRef>
              <c:f>Narino_ABRIL_2017!$B$232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Narino_ABRIL_2017!$F$232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</c:ser>
        <c:ser>
          <c:idx val="4"/>
          <c:order val="4"/>
          <c:tx>
            <c:strRef>
              <c:f>Narino_ABRIL_2017!$B$233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Narino_ABRIL_2017!$F$233</c:f>
              <c:numCache>
                <c:formatCode>General</c:formatCode>
                <c:ptCount val="1"/>
                <c:pt idx="0">
                  <c:v>675</c:v>
                </c:pt>
              </c:numCache>
            </c:numRef>
          </c:val>
        </c:ser>
        <c:ser>
          <c:idx val="6"/>
          <c:order val="5"/>
          <c:tx>
            <c:strRef>
              <c:f>Narino_ABRIL_2017!$B$234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Narino_ABRIL_2017!$F$234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</c:ser>
        <c:ser>
          <c:idx val="7"/>
          <c:order val="6"/>
          <c:tx>
            <c:strRef>
              <c:f>Narino_ABRIL_2017!$B$235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Narino_ABRIL_2017!$F$235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8"/>
          <c:order val="7"/>
          <c:tx>
            <c:strRef>
              <c:f>Narino_ABRIL_2017!$B$236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Narino_ABRIL_2017!$F$236</c:f>
              <c:numCache>
                <c:formatCode>General</c:formatCode>
                <c:ptCount val="1"/>
                <c:pt idx="0">
                  <c:v>3040</c:v>
                </c:pt>
              </c:numCache>
            </c:numRef>
          </c:val>
        </c:ser>
        <c:ser>
          <c:idx val="5"/>
          <c:order val="8"/>
          <c:tx>
            <c:strRef>
              <c:f>Narino_ABRIL_2017!$B$237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Narino_ABRIL_2017!$F$237</c:f>
              <c:numCache>
                <c:formatCode>General</c:formatCode>
                <c:ptCount val="1"/>
                <c:pt idx="0">
                  <c:v>386</c:v>
                </c:pt>
              </c:numCache>
            </c:numRef>
          </c:val>
        </c:ser>
        <c:ser>
          <c:idx val="9"/>
          <c:order val="9"/>
          <c:tx>
            <c:strRef>
              <c:f>Narino_ABRIL_2017!$B$238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</c:ser>
        <c:ser>
          <c:idx val="10"/>
          <c:order val="10"/>
          <c:tx>
            <c:strRef>
              <c:f>Narino_ABRIL_2017!$B$239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Narino_ABRIL_2017!$F$239</c:f>
              <c:numCache>
                <c:formatCode>General</c:formatCode>
                <c:ptCount val="1"/>
                <c:pt idx="0">
                  <c:v>293</c:v>
                </c:pt>
              </c:numCache>
            </c:numRef>
          </c:val>
        </c:ser>
        <c:ser>
          <c:idx val="11"/>
          <c:order val="11"/>
          <c:tx>
            <c:strRef>
              <c:f>Narino_ABRIL_2017!$B$240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Narino_ABRIL_2017!$F$240</c:f>
              <c:numCache>
                <c:formatCode>General</c:formatCode>
                <c:ptCount val="1"/>
                <c:pt idx="0">
                  <c:v>419</c:v>
                </c:pt>
              </c:numCache>
            </c:numRef>
          </c:val>
        </c:ser>
        <c:ser>
          <c:idx val="12"/>
          <c:order val="12"/>
          <c:tx>
            <c:strRef>
              <c:f>Narino_ABRIL_2017!$B$241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Narino_ABRIL_2017!$F$241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</c:ser>
        <c:ser>
          <c:idx val="14"/>
          <c:order val="13"/>
          <c:tx>
            <c:strRef>
              <c:f>Narino_ABRIL_2017!$B$242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Narino_ABRIL_2017!$F$242</c:f>
              <c:numCache>
                <c:formatCode>General</c:formatCode>
                <c:ptCount val="1"/>
                <c:pt idx="0">
                  <c:v>627</c:v>
                </c:pt>
              </c:numCache>
            </c:numRef>
          </c:val>
        </c:ser>
        <c:ser>
          <c:idx val="15"/>
          <c:order val="14"/>
          <c:tx>
            <c:strRef>
              <c:f>Narino_ABRIL_2017!$B$243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Narino_ABRIL_2017!$F$243</c:f>
              <c:numCache>
                <c:formatCode>General</c:formatCode>
                <c:ptCount val="1"/>
                <c:pt idx="0">
                  <c:v>402</c:v>
                </c:pt>
              </c:numCache>
            </c:numRef>
          </c:val>
        </c:ser>
        <c:ser>
          <c:idx val="16"/>
          <c:order val="15"/>
          <c:tx>
            <c:strRef>
              <c:f>Narino_ABRIL_2017!$B$244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Narino_ABRIL_2017!$F$244</c:f>
              <c:numCache>
                <c:formatCode>General</c:formatCode>
                <c:ptCount val="1"/>
                <c:pt idx="0">
                  <c:v>304</c:v>
                </c:pt>
              </c:numCache>
            </c:numRef>
          </c:val>
        </c:ser>
        <c:ser>
          <c:idx val="17"/>
          <c:order val="16"/>
          <c:tx>
            <c:strRef>
              <c:f>Narino_ABRIL_2017!$B$245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Narino_ABRIL_2017!$F$245</c:f>
              <c:numCache>
                <c:formatCode>General</c:formatCode>
                <c:ptCount val="1"/>
                <c:pt idx="0">
                  <c:v>2008</c:v>
                </c:pt>
              </c:numCache>
            </c:numRef>
          </c:val>
        </c:ser>
        <c:ser>
          <c:idx val="18"/>
          <c:order val="17"/>
          <c:tx>
            <c:strRef>
              <c:f>Narino_ABRIL_2017!$B$246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Narino_ABRIL_2017!$F$246</c:f>
              <c:numCache>
                <c:formatCode>General</c:formatCode>
                <c:ptCount val="1"/>
                <c:pt idx="0">
                  <c:v>52</c:v>
                </c:pt>
              </c:numCache>
            </c:numRef>
          </c:val>
        </c:ser>
        <c:ser>
          <c:idx val="19"/>
          <c:order val="18"/>
          <c:tx>
            <c:strRef>
              <c:f>Narino_ABRIL_2017!$B$247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Narino_ABRIL_2017!$F$247</c:f>
              <c:numCache>
                <c:formatCode>General</c:formatCode>
                <c:ptCount val="1"/>
                <c:pt idx="0">
                  <c:v>6437</c:v>
                </c:pt>
              </c:numCache>
            </c:numRef>
          </c:val>
        </c:ser>
        <c:ser>
          <c:idx val="20"/>
          <c:order val="19"/>
          <c:tx>
            <c:strRef>
              <c:f>Narino_ABRIL_2017!$B$248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Narino_ABRIL_2017!$F$248</c:f>
              <c:numCache>
                <c:formatCode>General</c:formatCode>
                <c:ptCount val="1"/>
                <c:pt idx="0">
                  <c:v>99</c:v>
                </c:pt>
              </c:numCache>
            </c:numRef>
          </c:val>
        </c:ser>
        <c:ser>
          <c:idx val="21"/>
          <c:order val="20"/>
          <c:tx>
            <c:strRef>
              <c:f>Narino_ABRIL_2017!$B$249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Narino_ABRIL_2017!$F$249</c:f>
              <c:numCache>
                <c:formatCode>General</c:formatCode>
                <c:ptCount val="1"/>
                <c:pt idx="0">
                  <c:v>452</c:v>
                </c:pt>
              </c:numCache>
            </c:numRef>
          </c:val>
        </c:ser>
        <c:gapWidth val="75"/>
        <c:overlap val="-25"/>
        <c:axId val="199704576"/>
        <c:axId val="199706112"/>
      </c:barChart>
      <c:catAx>
        <c:axId val="199704576"/>
        <c:scaling>
          <c:orientation val="minMax"/>
        </c:scaling>
        <c:delete val="1"/>
        <c:axPos val="b"/>
        <c:tickLblPos val="nextTo"/>
        <c:crossAx val="199706112"/>
        <c:crosses val="autoZero"/>
        <c:auto val="1"/>
        <c:lblAlgn val="ctr"/>
        <c:lblOffset val="100"/>
      </c:catAx>
      <c:valAx>
        <c:axId val="199706112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970457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Narino_ABRIL_2017!$F$187:$F$192</c:f>
              <c:numCache>
                <c:formatCode>General</c:formatCode>
                <c:ptCount val="6"/>
                <c:pt idx="0">
                  <c:v>29</c:v>
                </c:pt>
                <c:pt idx="1">
                  <c:v>1</c:v>
                </c:pt>
                <c:pt idx="2">
                  <c:v>51</c:v>
                </c:pt>
                <c:pt idx="3">
                  <c:v>121</c:v>
                </c:pt>
                <c:pt idx="4">
                  <c:v>29</c:v>
                </c:pt>
                <c:pt idx="5">
                  <c:v>17794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199756032"/>
        <c:axId val="199774208"/>
      </c:barChart>
      <c:catAx>
        <c:axId val="199756032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9774208"/>
        <c:crosses val="autoZero"/>
        <c:auto val="1"/>
        <c:lblAlgn val="ctr"/>
        <c:lblOffset val="100"/>
      </c:catAx>
      <c:valAx>
        <c:axId val="19977420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9756032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8E-2"/>
          <c:w val="0.9427430093209056"/>
          <c:h val="0.61181434599156093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79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8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22E-2"/>
                  <c:y val="8.019094284343197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73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98E-2"/>
                  <c:y val="7.446301835461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</c:ser>
        <c:ser>
          <c:idx val="1"/>
          <c:order val="1"/>
          <c:cat>
            <c:strRef>
              <c:f>Narino_ABRIL_2017!$B$66:$C$77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Narino_ABRIL_2017!$E$66:$E$77</c:f>
              <c:numCache>
                <c:formatCode>General</c:formatCode>
                <c:ptCount val="12"/>
              </c:numCache>
            </c:numRef>
          </c:val>
        </c:ser>
        <c:marker val="1"/>
        <c:axId val="128325888"/>
        <c:axId val="128339968"/>
      </c:lineChart>
      <c:catAx>
        <c:axId val="12832588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8339968"/>
        <c:crosses val="autoZero"/>
        <c:auto val="1"/>
        <c:lblAlgn val="ctr"/>
        <c:lblOffset val="100"/>
      </c:catAx>
      <c:valAx>
        <c:axId val="12833996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832588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68" l="0.70866141732283516" r="0.70866141732283516" t="0.74803149606299268" header="0.31496062992126028" footer="0.31496062992126028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3005E-3"/>
                  <c:y val="2.7892146556246669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</c:numCache>
            </c:numRef>
          </c:val>
        </c:ser>
        <c:ser>
          <c:idx val="2"/>
          <c:order val="2"/>
          <c:cat>
            <c:strRef>
              <c:f>Narino_ABRIL_2017!$B$82:$B$93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Narino_ABRIL_2017!$E$82:$E$93</c:f>
              <c:numCache>
                <c:formatCode>General</c:formatCode>
                <c:ptCount val="12"/>
              </c:numCache>
            </c:numRef>
          </c:val>
        </c:ser>
        <c:axId val="128370944"/>
        <c:axId val="198836224"/>
      </c:barChart>
      <c:catAx>
        <c:axId val="12837094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8836224"/>
        <c:crosses val="autoZero"/>
        <c:auto val="1"/>
        <c:lblAlgn val="ctr"/>
        <c:lblOffset val="100"/>
      </c:catAx>
      <c:valAx>
        <c:axId val="19883622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837094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79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8E-2"/>
                  <c:y val="-5.55555555555555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6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4011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884E-2"/>
                  <c:y val="-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12E-2"/>
                  <c:y val="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8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94E-2"/>
                  <c:y val="7.274369752368677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</c:numCache>
            </c:numRef>
          </c:val>
        </c:ser>
        <c:ser>
          <c:idx val="2"/>
          <c:order val="2"/>
          <c:cat>
            <c:strRef>
              <c:f>Narino_ABRIL_2017!$B$102:$B$113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Narino_ABRIL_2017!$E$102:$E$113</c:f>
              <c:numCache>
                <c:formatCode>0.00%</c:formatCode>
                <c:ptCount val="12"/>
              </c:numCache>
            </c:numRef>
          </c:val>
        </c:ser>
        <c:marker val="1"/>
        <c:axId val="198978176"/>
        <c:axId val="198996352"/>
      </c:lineChart>
      <c:catAx>
        <c:axId val="198978176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8996352"/>
        <c:crosses val="autoZero"/>
        <c:auto val="1"/>
        <c:lblAlgn val="ctr"/>
        <c:lblOffset val="100"/>
      </c:catAx>
      <c:valAx>
        <c:axId val="198996352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8978176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44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72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Narino_ABRIL_2017!$B$120:$B$131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Narino_ABRIL_2017!$E$120:$E$131</c:f>
              <c:numCache>
                <c:formatCode>General</c:formatCode>
                <c:ptCount val="12"/>
              </c:numCache>
            </c:numRef>
          </c:val>
        </c:ser>
        <c:axId val="199015040"/>
        <c:axId val="199029120"/>
      </c:barChart>
      <c:catAx>
        <c:axId val="19901504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9029120"/>
        <c:crosses val="autoZero"/>
        <c:auto val="1"/>
        <c:lblAlgn val="ctr"/>
        <c:lblOffset val="100"/>
      </c:catAx>
      <c:valAx>
        <c:axId val="19902912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901504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ser>
          <c:idx val="0"/>
          <c:order val="0"/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937E-18"/>
                  <c:y val="3.389830508474579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</c:numCache>
            </c:numRef>
          </c:val>
        </c:ser>
        <c:ser>
          <c:idx val="2"/>
          <c:order val="2"/>
          <c:cat>
            <c:strRef>
              <c:f>Narino_ABRIL_2017!$B$137:$B$148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Narino_ABRIL_2017!$E$137:$E$148</c:f>
              <c:numCache>
                <c:formatCode>General</c:formatCode>
                <c:ptCount val="12"/>
              </c:numCache>
            </c:numRef>
          </c:val>
        </c:ser>
        <c:axId val="200182016"/>
        <c:axId val="200208384"/>
      </c:barChart>
      <c:catAx>
        <c:axId val="200182016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0208384"/>
        <c:crosses val="autoZero"/>
        <c:auto val="1"/>
        <c:lblAlgn val="ctr"/>
        <c:lblOffset val="100"/>
      </c:catAx>
      <c:valAx>
        <c:axId val="20020838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0182016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94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79E-2"/>
                  <c:y val="-7.720739342791191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42E-3"/>
                  <c:y val="-2.20385674931129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4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75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Narino_ABRIL_2017!$B$155:$B$166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Narino_ABRIL_2017!$E$155:$E$166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200745344"/>
        <c:axId val="200746880"/>
      </c:lineChart>
      <c:catAx>
        <c:axId val="20074534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0746880"/>
        <c:crosses val="autoZero"/>
        <c:auto val="1"/>
        <c:lblAlgn val="ctr"/>
        <c:lblOffset val="100"/>
      </c:catAx>
      <c:valAx>
        <c:axId val="20074688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074534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6E-2"/>
          <c:y val="2.3860828372063249E-2"/>
          <c:w val="0.98420917130581609"/>
          <c:h val="0.85438032136226816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55E-2"/>
                  <c:y val="-4.4749055758274078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95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55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62E-4"/>
                  <c:y val="9.81127538637286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5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19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Narino_ABRIL_2017!$B$299:$B$304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Narino_ABRIL_2017!$F$299:$F$304</c:f>
              <c:numCache>
                <c:formatCode>General</c:formatCode>
                <c:ptCount val="6"/>
                <c:pt idx="0">
                  <c:v>13846</c:v>
                </c:pt>
                <c:pt idx="1">
                  <c:v>1147</c:v>
                </c:pt>
                <c:pt idx="2">
                  <c:v>3</c:v>
                </c:pt>
                <c:pt idx="3">
                  <c:v>0</c:v>
                </c:pt>
                <c:pt idx="4">
                  <c:v>848</c:v>
                </c:pt>
                <c:pt idx="5">
                  <c:v>2181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5.9593023255813997E-2"/>
          <c:y val="3.2558139534883734E-2"/>
          <c:w val="0.9375"/>
          <c:h val="0.58139534883720889"/>
        </c:manualLayout>
      </c:layout>
      <c:barChart>
        <c:barDir val="col"/>
        <c:grouping val="clustered"/>
        <c:ser>
          <c:idx val="0"/>
          <c:order val="0"/>
          <c:tx>
            <c:strRef>
              <c:f>Narino_ABRIL_2017!$B$229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Narino_ABRIL_2017!$F$229</c:f>
              <c:numCache>
                <c:formatCode>General</c:formatCode>
                <c:ptCount val="1"/>
                <c:pt idx="0">
                  <c:v>462</c:v>
                </c:pt>
              </c:numCache>
            </c:numRef>
          </c:val>
        </c:ser>
        <c:ser>
          <c:idx val="1"/>
          <c:order val="1"/>
          <c:tx>
            <c:strRef>
              <c:f>Narino_ABRIL_2017!$B$230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Narino_ABRIL_2017!$F$230</c:f>
              <c:numCache>
                <c:formatCode>General</c:formatCode>
                <c:ptCount val="1"/>
                <c:pt idx="0">
                  <c:v>265</c:v>
                </c:pt>
              </c:numCache>
            </c:numRef>
          </c:val>
        </c:ser>
        <c:ser>
          <c:idx val="2"/>
          <c:order val="2"/>
          <c:tx>
            <c:strRef>
              <c:f>Narino_ABRIL_2017!$B$231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Narino_ABRIL_2017!$F$231</c:f>
              <c:numCache>
                <c:formatCode>General</c:formatCode>
                <c:ptCount val="1"/>
                <c:pt idx="0">
                  <c:v>1195</c:v>
                </c:pt>
              </c:numCache>
            </c:numRef>
          </c:val>
        </c:ser>
        <c:ser>
          <c:idx val="3"/>
          <c:order val="3"/>
          <c:tx>
            <c:strRef>
              <c:f>Narino_ABRIL_2017!$B$232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Narino_ABRIL_2017!$F$232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</c:ser>
        <c:ser>
          <c:idx val="4"/>
          <c:order val="4"/>
          <c:tx>
            <c:strRef>
              <c:f>Narino_ABRIL_2017!$B$233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Narino_ABRIL_2017!$F$233</c:f>
              <c:numCache>
                <c:formatCode>General</c:formatCode>
                <c:ptCount val="1"/>
                <c:pt idx="0">
                  <c:v>675</c:v>
                </c:pt>
              </c:numCache>
            </c:numRef>
          </c:val>
        </c:ser>
        <c:ser>
          <c:idx val="6"/>
          <c:order val="5"/>
          <c:tx>
            <c:strRef>
              <c:f>Narino_ABRIL_2017!$B$234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307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Narino_ABRIL_2017!$F$234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</c:ser>
        <c:ser>
          <c:idx val="7"/>
          <c:order val="6"/>
          <c:tx>
            <c:strRef>
              <c:f>Narino_ABRIL_2017!$B$235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Narino_ABRIL_2017!$F$235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</c:ser>
        <c:ser>
          <c:idx val="8"/>
          <c:order val="7"/>
          <c:tx>
            <c:strRef>
              <c:f>Narino_ABRIL_2017!$B$236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Narino_ABRIL_2017!$F$236</c:f>
              <c:numCache>
                <c:formatCode>General</c:formatCode>
                <c:ptCount val="1"/>
                <c:pt idx="0">
                  <c:v>3040</c:v>
                </c:pt>
              </c:numCache>
            </c:numRef>
          </c:val>
        </c:ser>
        <c:ser>
          <c:idx val="5"/>
          <c:order val="8"/>
          <c:tx>
            <c:strRef>
              <c:f>Narino_ABRIL_2017!$B$237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Narino_ABRIL_2017!$F$237</c:f>
              <c:numCache>
                <c:formatCode>General</c:formatCode>
                <c:ptCount val="1"/>
                <c:pt idx="0">
                  <c:v>386</c:v>
                </c:pt>
              </c:numCache>
            </c:numRef>
          </c:val>
        </c:ser>
        <c:ser>
          <c:idx val="9"/>
          <c:order val="9"/>
          <c:tx>
            <c:strRef>
              <c:f>Narino_ABRIL_2017!$B$238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</c:ser>
        <c:ser>
          <c:idx val="10"/>
          <c:order val="10"/>
          <c:tx>
            <c:strRef>
              <c:f>Narino_ABRIL_2017!$B$239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Narino_ABRIL_2017!$F$239</c:f>
              <c:numCache>
                <c:formatCode>General</c:formatCode>
                <c:ptCount val="1"/>
                <c:pt idx="0">
                  <c:v>293</c:v>
                </c:pt>
              </c:numCache>
            </c:numRef>
          </c:val>
        </c:ser>
        <c:ser>
          <c:idx val="11"/>
          <c:order val="11"/>
          <c:tx>
            <c:strRef>
              <c:f>Narino_ABRIL_2017!$B$240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Narino_ABRIL_2017!$F$240</c:f>
              <c:numCache>
                <c:formatCode>General</c:formatCode>
                <c:ptCount val="1"/>
                <c:pt idx="0">
                  <c:v>419</c:v>
                </c:pt>
              </c:numCache>
            </c:numRef>
          </c:val>
        </c:ser>
        <c:ser>
          <c:idx val="12"/>
          <c:order val="12"/>
          <c:tx>
            <c:strRef>
              <c:f>Narino_ABRIL_2017!$B$241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Narino_ABRIL_2017!$F$241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</c:ser>
        <c:ser>
          <c:idx val="14"/>
          <c:order val="13"/>
          <c:tx>
            <c:strRef>
              <c:f>Narino_ABRIL_2017!$B$242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Narino_ABRIL_2017!$F$242</c:f>
              <c:numCache>
                <c:formatCode>General</c:formatCode>
                <c:ptCount val="1"/>
                <c:pt idx="0">
                  <c:v>627</c:v>
                </c:pt>
              </c:numCache>
            </c:numRef>
          </c:val>
        </c:ser>
        <c:ser>
          <c:idx val="15"/>
          <c:order val="14"/>
          <c:tx>
            <c:strRef>
              <c:f>Narino_ABRIL_2017!$B$243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Narino_ABRIL_2017!$F$243</c:f>
              <c:numCache>
                <c:formatCode>General</c:formatCode>
                <c:ptCount val="1"/>
                <c:pt idx="0">
                  <c:v>402</c:v>
                </c:pt>
              </c:numCache>
            </c:numRef>
          </c:val>
        </c:ser>
        <c:ser>
          <c:idx val="16"/>
          <c:order val="15"/>
          <c:tx>
            <c:strRef>
              <c:f>Narino_ABRIL_2017!$B$244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Narino_ABRIL_2017!$F$244</c:f>
              <c:numCache>
                <c:formatCode>General</c:formatCode>
                <c:ptCount val="1"/>
                <c:pt idx="0">
                  <c:v>304</c:v>
                </c:pt>
              </c:numCache>
            </c:numRef>
          </c:val>
        </c:ser>
        <c:ser>
          <c:idx val="17"/>
          <c:order val="16"/>
          <c:tx>
            <c:strRef>
              <c:f>Narino_ABRIL_2017!$B$245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Narino_ABRIL_2017!$F$245</c:f>
              <c:numCache>
                <c:formatCode>General</c:formatCode>
                <c:ptCount val="1"/>
                <c:pt idx="0">
                  <c:v>2008</c:v>
                </c:pt>
              </c:numCache>
            </c:numRef>
          </c:val>
        </c:ser>
        <c:ser>
          <c:idx val="18"/>
          <c:order val="17"/>
          <c:tx>
            <c:strRef>
              <c:f>Narino_ABRIL_2017!$B$246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Narino_ABRIL_2017!$F$246</c:f>
              <c:numCache>
                <c:formatCode>General</c:formatCode>
                <c:ptCount val="1"/>
                <c:pt idx="0">
                  <c:v>52</c:v>
                </c:pt>
              </c:numCache>
            </c:numRef>
          </c:val>
        </c:ser>
        <c:ser>
          <c:idx val="19"/>
          <c:order val="18"/>
          <c:tx>
            <c:strRef>
              <c:f>Narino_ABRIL_2017!$B$247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Narino_ABRIL_2017!$F$247</c:f>
              <c:numCache>
                <c:formatCode>General</c:formatCode>
                <c:ptCount val="1"/>
                <c:pt idx="0">
                  <c:v>6437</c:v>
                </c:pt>
              </c:numCache>
            </c:numRef>
          </c:val>
        </c:ser>
        <c:ser>
          <c:idx val="20"/>
          <c:order val="19"/>
          <c:tx>
            <c:strRef>
              <c:f>Narino_ABRIL_2017!$B$248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Narino_ABRIL_2017!$F$248</c:f>
              <c:numCache>
                <c:formatCode>General</c:formatCode>
                <c:ptCount val="1"/>
                <c:pt idx="0">
                  <c:v>99</c:v>
                </c:pt>
              </c:numCache>
            </c:numRef>
          </c:val>
        </c:ser>
        <c:ser>
          <c:idx val="21"/>
          <c:order val="20"/>
          <c:tx>
            <c:strRef>
              <c:f>Narino_ABRIL_2017!$B$249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Narino_ABRIL_2017!$F$249</c:f>
              <c:numCache>
                <c:formatCode>General</c:formatCode>
                <c:ptCount val="1"/>
                <c:pt idx="0">
                  <c:v>452</c:v>
                </c:pt>
              </c:numCache>
            </c:numRef>
          </c:val>
        </c:ser>
        <c:gapWidth val="75"/>
        <c:overlap val="-25"/>
        <c:axId val="201205632"/>
        <c:axId val="201207168"/>
      </c:barChart>
      <c:catAx>
        <c:axId val="201205632"/>
        <c:scaling>
          <c:orientation val="minMax"/>
        </c:scaling>
        <c:delete val="1"/>
        <c:axPos val="b"/>
        <c:tickLblPos val="nextTo"/>
        <c:crossAx val="201207168"/>
        <c:crosses val="autoZero"/>
        <c:auto val="1"/>
        <c:lblAlgn val="ctr"/>
        <c:lblOffset val="100"/>
      </c:catAx>
      <c:valAx>
        <c:axId val="201207168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1205632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8E-2"/>
          <c:y val="0.71075431850088544"/>
          <c:w val="0.96671519257767224"/>
          <c:h val="0.95903265580174557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203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Narino_ABRIL_2017!$F$187:$F$192</c:f>
              <c:numCache>
                <c:formatCode>General</c:formatCode>
                <c:ptCount val="6"/>
                <c:pt idx="0">
                  <c:v>29</c:v>
                </c:pt>
                <c:pt idx="1">
                  <c:v>1</c:v>
                </c:pt>
                <c:pt idx="2">
                  <c:v>51</c:v>
                </c:pt>
                <c:pt idx="3">
                  <c:v>121</c:v>
                </c:pt>
                <c:pt idx="4">
                  <c:v>29</c:v>
                </c:pt>
                <c:pt idx="5">
                  <c:v>17794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Narino_ABRIL_2017!$B$187:$B$192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Narino_ABRIL_2017!$G$187:$G$192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68034560"/>
        <c:axId val="68036096"/>
      </c:barChart>
      <c:catAx>
        <c:axId val="68034560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8036096"/>
        <c:crosses val="autoZero"/>
        <c:auto val="1"/>
        <c:lblAlgn val="ctr"/>
        <c:lblOffset val="100"/>
      </c:catAx>
      <c:valAx>
        <c:axId val="6803609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8034560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6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</c:title>
    <c:view3D>
      <c:depthPercent val="100"/>
      <c:perspective val="30"/>
    </c:view3D>
    <c:plotArea>
      <c:layout/>
      <c:bar3DChart>
        <c:barDir val="col"/>
        <c:grouping val="clustered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</c:ser>
        <c:shape val="cylinder"/>
        <c:axId val="201290880"/>
        <c:axId val="201292416"/>
        <c:axId val="0"/>
      </c:bar3DChart>
      <c:catAx>
        <c:axId val="20129088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1292416"/>
        <c:crosses val="autoZero"/>
        <c:auto val="1"/>
        <c:lblAlgn val="ctr"/>
        <c:lblOffset val="100"/>
      </c:catAx>
      <c:valAx>
        <c:axId val="201292416"/>
        <c:scaling>
          <c:orientation val="minMax"/>
        </c:scaling>
        <c:axPos val="l"/>
        <c:numFmt formatCode="0.0000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12908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6E-2"/>
          <c:y val="2.3860828372063249E-2"/>
          <c:w val="0.98420917130581609"/>
          <c:h val="0.85438032136226816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55E-2"/>
                  <c:y val="-4.4749055758274078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95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55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62E-4"/>
                  <c:y val="9.81127538637286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5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19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Narino_ABRIL_2017!$B$299:$B$304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Narino_ABRIL_2017!$F$299:$F$304</c:f>
              <c:numCache>
                <c:formatCode>General</c:formatCode>
                <c:ptCount val="6"/>
                <c:pt idx="0">
                  <c:v>13846</c:v>
                </c:pt>
                <c:pt idx="1">
                  <c:v>1147</c:v>
                </c:pt>
                <c:pt idx="2">
                  <c:v>3</c:v>
                </c:pt>
                <c:pt idx="3">
                  <c:v>0</c:v>
                </c:pt>
                <c:pt idx="4">
                  <c:v>848</c:v>
                </c:pt>
                <c:pt idx="5">
                  <c:v>2181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/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/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/>
          </a:extLst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/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/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>
            <a:ext uri="{FF2B5EF4-FFF2-40B4-BE49-F238E27FC236}"/>
          </a:extLst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/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/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/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/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/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/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/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>
            <a:ext uri="{FF2B5EF4-FFF2-40B4-BE49-F238E27FC236}"/>
          </a:extLst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>
            <a:ext uri="{FF2B5EF4-FFF2-40B4-BE49-F238E27FC236}"/>
          </a:extLst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>
            <a:ext uri="{FF2B5EF4-FFF2-40B4-BE49-F238E27FC236}"/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>
            <a:ext uri="{FF2B5EF4-FFF2-40B4-BE49-F238E27FC236}"/>
          </a:extLst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>
            <a:ext uri="{FF2B5EF4-FFF2-40B4-BE49-F238E27FC236}"/>
          </a:extLst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>
            <a:ext uri="{FF2B5EF4-FFF2-40B4-BE49-F238E27FC236}"/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>
            <a:ext uri="{FF2B5EF4-FFF2-40B4-BE49-F238E27FC236}"/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>
            <a:ext uri="{FF2B5EF4-FFF2-40B4-BE49-F238E27FC236}"/>
          </a:extLst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>
            <a:ext uri="{FF2B5EF4-FFF2-40B4-BE49-F238E27FC236}"/>
          </a:extLst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>
            <a:ext uri="{FF2B5EF4-FFF2-40B4-BE49-F238E27FC236}"/>
          </a:extLst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>
            <a:ext uri="{FF2B5EF4-FFF2-40B4-BE49-F238E27FC236}"/>
          </a:extLst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>
            <a:ext uri="{FF2B5EF4-FFF2-40B4-BE49-F238E27FC236}"/>
          </a:extLst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>
            <a:ext uri="{FF2B5EF4-FFF2-40B4-BE49-F238E27FC236}"/>
          </a:extLst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>
            <a:ext uri="{FF2B5EF4-FFF2-40B4-BE49-F238E27FC236}"/>
          </a:extLst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>
            <a:ext uri="{FF2B5EF4-FFF2-40B4-BE49-F238E27FC236}"/>
          </a:extLst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>
            <a:ext uri="{FF2B5EF4-FFF2-40B4-BE49-F238E27FC236}"/>
          </a:extLst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>
            <a:ext uri="{FF2B5EF4-FFF2-40B4-BE49-F238E27FC236}"/>
          </a:extLst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>
            <a:ext uri="{FF2B5EF4-FFF2-40B4-BE49-F238E27FC236}"/>
          </a:extLst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>
            <a:ext uri="{FF2B5EF4-FFF2-40B4-BE49-F238E27FC236}"/>
          </a:extLst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>
            <a:ext uri="{FF2B5EF4-FFF2-40B4-BE49-F238E27FC236}"/>
          </a:extLst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>
            <a:ext uri="{FF2B5EF4-FFF2-40B4-BE49-F238E27FC236}"/>
          </a:extLst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>
            <a:ext uri="{FF2B5EF4-FFF2-40B4-BE49-F238E27FC236}"/>
          </a:extLst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>
            <a:ext uri="{FF2B5EF4-FFF2-40B4-BE49-F238E27FC236}"/>
          </a:extLst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>
            <a:ext uri="{FF2B5EF4-FFF2-40B4-BE49-F238E27FC236}"/>
          </a:extLst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>
            <a:ext uri="{FF2B5EF4-FFF2-40B4-BE49-F238E27FC236}"/>
          </a:extLst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>
            <a:ext uri="{FF2B5EF4-FFF2-40B4-BE49-F238E27FC236}"/>
          </a:extLst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305"/>
  <sheetViews>
    <sheetView showGridLines="0" tabSelected="1" topLeftCell="A29" workbookViewId="0">
      <selection activeCell="Z37" sqref="Z37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42578125" style="3" customWidth="1"/>
    <col min="32" max="16384" width="11.42578125" style="3"/>
  </cols>
  <sheetData>
    <row r="1" spans="1:29" ht="17.25" customHeight="1"/>
    <row r="3" spans="1:29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/>
    <row r="11" spans="1:29" ht="12.75" customHeight="1"/>
    <row r="15" spans="1:29" ht="0.75" customHeight="1" thickBot="1"/>
    <row r="16" spans="1:29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>
        <v>42683</v>
      </c>
      <c r="W17" s="239"/>
      <c r="X17" s="239"/>
      <c r="Y17" s="239"/>
      <c r="Z17" s="239"/>
      <c r="AA17" s="239"/>
      <c r="AB17" s="239"/>
      <c r="AC17" s="282"/>
    </row>
    <row r="18" spans="2:29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/>
      <c r="V35" s="24"/>
      <c r="W35" s="64">
        <f>U35+V35</f>
        <v>0</v>
      </c>
      <c r="X35" s="59"/>
      <c r="Y35" s="59"/>
      <c r="Z35" s="67"/>
      <c r="AA35" s="15"/>
      <c r="AB35" s="15"/>
      <c r="AC35" s="17"/>
    </row>
    <row r="36" spans="2:29">
      <c r="B36" s="423" t="s">
        <v>34</v>
      </c>
      <c r="C36" s="424"/>
      <c r="D36" s="424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/>
      <c r="V36" s="26"/>
      <c r="W36" s="65">
        <f>U36+V36</f>
        <v>0</v>
      </c>
      <c r="X36" s="59"/>
      <c r="Y36" s="59"/>
      <c r="Z36" s="67"/>
      <c r="AA36" s="15"/>
      <c r="AB36" s="15"/>
      <c r="AC36" s="17"/>
    </row>
    <row r="37" spans="2:29" ht="13.5" thickBot="1">
      <c r="B37" s="372" t="s">
        <v>35</v>
      </c>
      <c r="C37" s="373"/>
      <c r="D37" s="373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/>
      <c r="V37" s="28"/>
      <c r="W37" s="66">
        <f>U37+V37</f>
        <v>0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352">
        <f>H35+H36+H37</f>
        <v>136</v>
      </c>
      <c r="G38" s="353"/>
      <c r="H38" s="354"/>
      <c r="I38" s="352">
        <f>K35+K36+K37</f>
        <v>136</v>
      </c>
      <c r="J38" s="353"/>
      <c r="K38" s="354"/>
      <c r="L38" s="344">
        <f>N35+N36+N37</f>
        <v>136</v>
      </c>
      <c r="M38" s="345"/>
      <c r="N38" s="346"/>
      <c r="O38" s="344">
        <f>Q35+Q36+Q37</f>
        <v>136</v>
      </c>
      <c r="P38" s="345"/>
      <c r="Q38" s="346"/>
      <c r="R38" s="344">
        <f>T35+T36+T37</f>
        <v>136</v>
      </c>
      <c r="S38" s="345"/>
      <c r="T38" s="346"/>
      <c r="U38" s="344">
        <f>W35+W36+W37</f>
        <v>0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429" t="s">
        <v>33</v>
      </c>
      <c r="C43" s="430"/>
      <c r="D43" s="430"/>
      <c r="E43" s="61"/>
      <c r="F43" s="23"/>
      <c r="G43" s="24"/>
      <c r="H43" s="64">
        <f>F43+G43</f>
        <v>0</v>
      </c>
      <c r="I43" s="23"/>
      <c r="J43" s="24"/>
      <c r="K43" s="64">
        <f>I43+J43</f>
        <v>0</v>
      </c>
      <c r="L43" s="23"/>
      <c r="M43" s="24"/>
      <c r="N43" s="64">
        <f>L43+M43</f>
        <v>0</v>
      </c>
      <c r="O43" s="23"/>
      <c r="P43" s="24"/>
      <c r="Q43" s="64">
        <f>P43+O43</f>
        <v>0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423" t="s">
        <v>34</v>
      </c>
      <c r="C44" s="424"/>
      <c r="D44" s="424"/>
      <c r="E44" s="62"/>
      <c r="F44" s="25"/>
      <c r="G44" s="26"/>
      <c r="H44" s="65">
        <f>F44+G44</f>
        <v>0</v>
      </c>
      <c r="I44" s="25"/>
      <c r="J44" s="26"/>
      <c r="K44" s="65">
        <f>I44+J44</f>
        <v>0</v>
      </c>
      <c r="L44" s="25"/>
      <c r="M44" s="26"/>
      <c r="N44" s="65">
        <f>L44+M44</f>
        <v>0</v>
      </c>
      <c r="O44" s="25"/>
      <c r="P44" s="26"/>
      <c r="Q44" s="64">
        <f>P44+O44</f>
        <v>0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372" t="s">
        <v>35</v>
      </c>
      <c r="C45" s="373"/>
      <c r="D45" s="373"/>
      <c r="E45" s="63"/>
      <c r="F45" s="27"/>
      <c r="G45" s="28"/>
      <c r="H45" s="66">
        <f>F45+G45</f>
        <v>0</v>
      </c>
      <c r="I45" s="27"/>
      <c r="J45" s="28"/>
      <c r="K45" s="66">
        <f>I45+J45</f>
        <v>0</v>
      </c>
      <c r="L45" s="27"/>
      <c r="M45" s="28"/>
      <c r="N45" s="66">
        <f>L45+M45</f>
        <v>0</v>
      </c>
      <c r="O45" s="27"/>
      <c r="P45" s="28"/>
      <c r="Q45" s="64">
        <f>P45+O45</f>
        <v>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352">
        <f>H43+H44+H45</f>
        <v>0</v>
      </c>
      <c r="G46" s="353"/>
      <c r="H46" s="354"/>
      <c r="I46" s="352">
        <f>K43+K44+K45</f>
        <v>0</v>
      </c>
      <c r="J46" s="353"/>
      <c r="K46" s="354"/>
      <c r="L46" s="344">
        <f>N43+N44+N45</f>
        <v>0</v>
      </c>
      <c r="M46" s="345"/>
      <c r="N46" s="346"/>
      <c r="O46" s="344">
        <f>Q43+Q44+Q45</f>
        <v>0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82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82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>
      <c r="B55" s="395" t="s">
        <v>31</v>
      </c>
      <c r="C55" s="396"/>
      <c r="D55" s="417" t="s">
        <v>101</v>
      </c>
      <c r="E55" s="333"/>
      <c r="F55" s="333"/>
      <c r="G55" s="334"/>
      <c r="H55" s="88" t="s">
        <v>98</v>
      </c>
      <c r="I55" s="35"/>
      <c r="J55" s="382" t="s">
        <v>160</v>
      </c>
      <c r="K55" s="383"/>
      <c r="L55" s="383"/>
      <c r="M55" s="383"/>
      <c r="N55" s="383"/>
      <c r="O55" s="383"/>
      <c r="P55" s="383"/>
      <c r="Q55" s="384"/>
      <c r="R55" s="41"/>
      <c r="S55" s="42"/>
      <c r="T55" s="295" t="s">
        <v>161</v>
      </c>
      <c r="U55" s="296"/>
      <c r="V55" s="296"/>
      <c r="W55" s="296"/>
      <c r="X55" s="297"/>
      <c r="Y55" s="400" t="s">
        <v>162</v>
      </c>
      <c r="Z55" s="401"/>
      <c r="AA55" s="401"/>
      <c r="AB55" s="401"/>
      <c r="AC55" s="402"/>
    </row>
    <row r="56" spans="2:29" ht="13.5" thickBot="1">
      <c r="B56" s="436"/>
      <c r="C56" s="437"/>
      <c r="D56" s="428"/>
      <c r="E56" s="290"/>
      <c r="F56" s="290"/>
      <c r="G56" s="291"/>
      <c r="H56" s="77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298" t="s">
        <v>14</v>
      </c>
      <c r="C66" s="299"/>
      <c r="D66" s="169">
        <v>6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298" t="s">
        <v>15</v>
      </c>
      <c r="C67" s="299"/>
      <c r="D67" s="169">
        <v>1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298" t="s">
        <v>16</v>
      </c>
      <c r="C68" s="299"/>
      <c r="D68" s="169">
        <v>1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298" t="s">
        <v>17</v>
      </c>
      <c r="C69" s="299"/>
      <c r="D69" s="169">
        <v>3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298" t="s">
        <v>18</v>
      </c>
      <c r="C70" s="299"/>
      <c r="D70" s="169">
        <v>2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67" t="s">
        <v>19</v>
      </c>
      <c r="C71" s="168"/>
      <c r="D71" s="169"/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67" t="s">
        <v>21</v>
      </c>
      <c r="C72" s="168"/>
      <c r="D72" s="169"/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67" t="s">
        <v>22</v>
      </c>
      <c r="C73" s="168"/>
      <c r="D73" s="169"/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67" t="s">
        <v>38</v>
      </c>
      <c r="C74" s="168"/>
      <c r="D74" s="169"/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298" t="s">
        <v>24</v>
      </c>
      <c r="C75" s="299"/>
      <c r="D75" s="169"/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67" t="s">
        <v>39</v>
      </c>
      <c r="C76" s="168"/>
      <c r="D76" s="169"/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>
      <c r="B82" s="298" t="s">
        <v>14</v>
      </c>
      <c r="C82" s="299"/>
      <c r="D82" s="169">
        <v>3412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>
      <c r="B83" s="298" t="s">
        <v>15</v>
      </c>
      <c r="C83" s="299"/>
      <c r="D83" s="169">
        <v>3903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>
      <c r="B84" s="298" t="s">
        <v>16</v>
      </c>
      <c r="C84" s="299"/>
      <c r="D84" s="169">
        <v>3625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>
      <c r="B85" s="298" t="s">
        <v>17</v>
      </c>
      <c r="C85" s="299"/>
      <c r="D85" s="169">
        <v>3460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>
      <c r="B86" s="298" t="s">
        <v>18</v>
      </c>
      <c r="C86" s="299"/>
      <c r="D86" s="169">
        <v>3625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>
      <c r="B87" s="167" t="s">
        <v>19</v>
      </c>
      <c r="C87" s="168"/>
      <c r="D87" s="169"/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>
      <c r="B88" s="167" t="s">
        <v>21</v>
      </c>
      <c r="C88" s="168"/>
      <c r="D88" s="169"/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>
      <c r="B89" s="167" t="s">
        <v>22</v>
      </c>
      <c r="C89" s="168"/>
      <c r="D89" s="169"/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>
      <c r="B90" s="167" t="s">
        <v>38</v>
      </c>
      <c r="C90" s="168"/>
      <c r="D90" s="169"/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>
      <c r="B91" s="298" t="s">
        <v>24</v>
      </c>
      <c r="C91" s="299"/>
      <c r="D91" s="169"/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>
      <c r="B92" s="167" t="s">
        <v>39</v>
      </c>
      <c r="C92" s="168"/>
      <c r="D92" s="169"/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>
      <c r="B94" s="412" t="s">
        <v>41</v>
      </c>
      <c r="C94" s="413"/>
      <c r="D94" s="414">
        <f>SUM(D82:D93)</f>
        <v>18025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>
      <c r="B96" s="409" t="s">
        <v>67</v>
      </c>
      <c r="C96" s="410"/>
      <c r="D96" s="411"/>
      <c r="E96" s="160">
        <f>D94/1</f>
        <v>18025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409" t="s">
        <v>66</v>
      </c>
      <c r="C97" s="410"/>
      <c r="D97" s="411"/>
      <c r="E97" s="158">
        <f>E96/30</f>
        <v>600.83333333333337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298" t="s">
        <v>14</v>
      </c>
      <c r="C102" s="299"/>
      <c r="D102" s="198">
        <v>0.99460000000000004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298" t="s">
        <v>15</v>
      </c>
      <c r="C103" s="299"/>
      <c r="D103" s="198">
        <v>1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298" t="s">
        <v>16</v>
      </c>
      <c r="C104" s="299"/>
      <c r="D104" s="198">
        <v>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298" t="s">
        <v>17</v>
      </c>
      <c r="C105" s="299"/>
      <c r="D105" s="198">
        <v>0.99929999999999997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298" t="s">
        <v>18</v>
      </c>
      <c r="C106" s="299"/>
      <c r="D106" s="198">
        <v>0.99950000000000006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67" t="s">
        <v>19</v>
      </c>
      <c r="C107" s="168"/>
      <c r="D107" s="198"/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67" t="s">
        <v>21</v>
      </c>
      <c r="C108" s="168"/>
      <c r="D108" s="198"/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67" t="s">
        <v>22</v>
      </c>
      <c r="C109" s="168"/>
      <c r="D109" s="406"/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67" t="s">
        <v>38</v>
      </c>
      <c r="C110" s="168"/>
      <c r="D110" s="406"/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298" t="s">
        <v>24</v>
      </c>
      <c r="C111" s="299"/>
      <c r="D111" s="406"/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67" t="s">
        <v>39</v>
      </c>
      <c r="C112" s="168"/>
      <c r="D112" s="406"/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35" t="s">
        <v>40</v>
      </c>
      <c r="C113" s="136"/>
      <c r="D113" s="406"/>
      <c r="E113" s="40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298" t="s">
        <v>14</v>
      </c>
      <c r="C120" s="299"/>
      <c r="D120" s="169">
        <v>13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298" t="s">
        <v>15</v>
      </c>
      <c r="C121" s="299"/>
      <c r="D121" s="169">
        <v>5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298" t="s">
        <v>16</v>
      </c>
      <c r="C122" s="299"/>
      <c r="D122" s="169">
        <v>2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298" t="s">
        <v>18</v>
      </c>
      <c r="C124" s="299"/>
      <c r="D124" s="169">
        <v>1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67" t="s">
        <v>19</v>
      </c>
      <c r="C125" s="168"/>
      <c r="D125" s="169"/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67" t="s">
        <v>21</v>
      </c>
      <c r="C126" s="168"/>
      <c r="D126" s="169"/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67" t="s">
        <v>22</v>
      </c>
      <c r="C127" s="168"/>
      <c r="D127" s="169"/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67" t="s">
        <v>38</v>
      </c>
      <c r="C128" s="168"/>
      <c r="D128" s="169"/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298" t="s">
        <v>24</v>
      </c>
      <c r="C129" s="299"/>
      <c r="D129" s="169"/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67" t="s">
        <v>39</v>
      </c>
      <c r="C130" s="168"/>
      <c r="D130" s="169"/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>
      <c r="B132" s="135" t="s">
        <v>41</v>
      </c>
      <c r="C132" s="136"/>
      <c r="D132" s="137">
        <f>SUM(D120:E131)</f>
        <v>21</v>
      </c>
      <c r="E132" s="13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298" t="s">
        <v>14</v>
      </c>
      <c r="C137" s="299"/>
      <c r="D137" s="169">
        <v>322</v>
      </c>
      <c r="E137" s="169"/>
      <c r="F137" s="139">
        <f>(D137*100%)/D82</f>
        <v>9.4372801875732715E-2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298" t="s">
        <v>15</v>
      </c>
      <c r="C138" s="299"/>
      <c r="D138" s="169">
        <v>262</v>
      </c>
      <c r="E138" s="169"/>
      <c r="F138" s="139">
        <f>(D138*100%)/D83</f>
        <v>6.712785037150909E-2</v>
      </c>
      <c r="G138" s="14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298" t="s">
        <v>16</v>
      </c>
      <c r="C139" s="299"/>
      <c r="D139" s="169">
        <v>263</v>
      </c>
      <c r="E139" s="169"/>
      <c r="F139" s="139">
        <f>(D139*100%)/D84</f>
        <v>7.255172413793104E-2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298" t="s">
        <v>17</v>
      </c>
      <c r="C140" s="299"/>
      <c r="D140" s="169">
        <v>233</v>
      </c>
      <c r="E140" s="169"/>
      <c r="F140" s="139">
        <f>(D140*100%)/D85</f>
        <v>6.734104046242774E-2</v>
      </c>
      <c r="G140" s="14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298" t="s">
        <v>18</v>
      </c>
      <c r="C141" s="299"/>
      <c r="D141" s="169">
        <v>206</v>
      </c>
      <c r="E141" s="169"/>
      <c r="F141" s="139">
        <f>(D141*100%)/D86</f>
        <v>5.6827586206896555E-2</v>
      </c>
      <c r="G141" s="14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67" t="s">
        <v>19</v>
      </c>
      <c r="C142" s="168"/>
      <c r="D142" s="169"/>
      <c r="E142" s="169"/>
      <c r="F142" s="139"/>
      <c r="G142" s="14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67" t="s">
        <v>21</v>
      </c>
      <c r="C143" s="168"/>
      <c r="D143" s="169"/>
      <c r="E143" s="169"/>
      <c r="F143" s="139"/>
      <c r="G143" s="14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67" t="s">
        <v>22</v>
      </c>
      <c r="C144" s="168"/>
      <c r="D144" s="169"/>
      <c r="E144" s="169"/>
      <c r="F144" s="139"/>
      <c r="G144" s="14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>
      <c r="B145" s="167" t="s">
        <v>38</v>
      </c>
      <c r="C145" s="168"/>
      <c r="D145" s="169"/>
      <c r="E145" s="169"/>
      <c r="F145" s="139"/>
      <c r="G145" s="14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>
      <c r="B146" s="298" t="s">
        <v>24</v>
      </c>
      <c r="C146" s="299"/>
      <c r="D146" s="169"/>
      <c r="E146" s="169"/>
      <c r="F146" s="139"/>
      <c r="G146" s="14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>
      <c r="B147" s="167" t="s">
        <v>39</v>
      </c>
      <c r="C147" s="168"/>
      <c r="D147" s="169"/>
      <c r="E147" s="169"/>
      <c r="F147" s="139"/>
      <c r="G147" s="14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>
      <c r="B148" s="135" t="s">
        <v>40</v>
      </c>
      <c r="C148" s="136"/>
      <c r="D148" s="137"/>
      <c r="E148" s="137"/>
      <c r="F148" s="139"/>
      <c r="G148" s="14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>
      <c r="B149" s="135" t="s">
        <v>41</v>
      </c>
      <c r="C149" s="136"/>
      <c r="D149" s="137">
        <f>SUM(D137:E148)</f>
        <v>1286</v>
      </c>
      <c r="E149" s="137"/>
      <c r="F149" s="139">
        <f>SUM(F137:G148)</f>
        <v>0.35822100305449711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>
      <c r="B155" s="298" t="s">
        <v>14</v>
      </c>
      <c r="C155" s="299"/>
      <c r="D155" s="169">
        <v>135</v>
      </c>
      <c r="E155" s="169"/>
      <c r="F155" s="139">
        <f>(D155*100%)/D82</f>
        <v>3.9566236811254395E-2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>
      <c r="B156" s="298" t="s">
        <v>15</v>
      </c>
      <c r="C156" s="299"/>
      <c r="D156" s="169">
        <v>139</v>
      </c>
      <c r="E156" s="169"/>
      <c r="F156" s="139">
        <f>(D156*100%)/D83</f>
        <v>3.5613630540609786E-2</v>
      </c>
      <c r="G156" s="14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>
      <c r="B157" s="298" t="s">
        <v>16</v>
      </c>
      <c r="C157" s="299"/>
      <c r="D157" s="169">
        <v>160</v>
      </c>
      <c r="E157" s="169"/>
      <c r="F157" s="139">
        <f>(D157*100%)/D84</f>
        <v>4.4137931034482755E-2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>
      <c r="B158" s="298" t="s">
        <v>17</v>
      </c>
      <c r="C158" s="299"/>
      <c r="D158" s="169">
        <v>139</v>
      </c>
      <c r="E158" s="169"/>
      <c r="F158" s="139">
        <f>(D158*100%)/D85</f>
        <v>4.0173410404624278E-2</v>
      </c>
      <c r="G158" s="14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>
      <c r="B159" s="298" t="s">
        <v>18</v>
      </c>
      <c r="C159" s="299"/>
      <c r="D159" s="169">
        <v>147</v>
      </c>
      <c r="E159" s="169"/>
      <c r="F159" s="139">
        <f>(D159*100%)/D86</f>
        <v>4.0551724137931032E-2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>
      <c r="B160" s="167" t="s">
        <v>19</v>
      </c>
      <c r="C160" s="168"/>
      <c r="D160" s="169"/>
      <c r="E160" s="169"/>
      <c r="F160" s="139"/>
      <c r="G160" s="14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>
      <c r="B161" s="167" t="s">
        <v>21</v>
      </c>
      <c r="C161" s="168"/>
      <c r="D161" s="169"/>
      <c r="E161" s="169"/>
      <c r="F161" s="139"/>
      <c r="G161" s="14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>
      <c r="B162" s="167" t="s">
        <v>22</v>
      </c>
      <c r="C162" s="168"/>
      <c r="D162" s="169"/>
      <c r="E162" s="169"/>
      <c r="F162" s="165"/>
      <c r="G162" s="16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>
      <c r="B163" s="167" t="s">
        <v>38</v>
      </c>
      <c r="C163" s="168"/>
      <c r="D163" s="169"/>
      <c r="E163" s="169"/>
      <c r="F163" s="165"/>
      <c r="G163" s="16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>
      <c r="B164" s="298" t="s">
        <v>24</v>
      </c>
      <c r="C164" s="299"/>
      <c r="D164" s="169"/>
      <c r="E164" s="169"/>
      <c r="F164" s="165"/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>
      <c r="B165" s="167" t="s">
        <v>39</v>
      </c>
      <c r="C165" s="168"/>
      <c r="D165" s="169"/>
      <c r="E165" s="169"/>
      <c r="F165" s="165"/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>
      <c r="B167" s="135" t="s">
        <v>41</v>
      </c>
      <c r="C167" s="136"/>
      <c r="D167" s="137">
        <f>SUM(D155:E166)</f>
        <v>720</v>
      </c>
      <c r="E167" s="137"/>
      <c r="F167" s="165">
        <f>SUM(F155:G166)</f>
        <v>0.20004293292890227</v>
      </c>
      <c r="G167" s="166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/>
    <row r="170" spans="2:29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29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29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</row>
    <row r="173" spans="2:29">
      <c r="B173" s="183" t="s">
        <v>71</v>
      </c>
      <c r="C173" s="184"/>
      <c r="D173" s="184"/>
      <c r="E173" s="184"/>
      <c r="F173" s="185">
        <v>3</v>
      </c>
      <c r="G173" s="185"/>
      <c r="H173" s="185">
        <v>4</v>
      </c>
      <c r="I173" s="185"/>
      <c r="J173" s="185">
        <v>8</v>
      </c>
      <c r="K173" s="185"/>
      <c r="L173" s="185">
        <v>9</v>
      </c>
      <c r="M173" s="185"/>
      <c r="N173" s="185">
        <v>5</v>
      </c>
      <c r="O173" s="185"/>
      <c r="P173" s="185"/>
      <c r="Q173" s="185"/>
      <c r="R173" s="185"/>
      <c r="S173" s="185"/>
      <c r="T173" s="185"/>
      <c r="U173" s="185"/>
      <c r="V173" s="185"/>
      <c r="W173" s="185"/>
      <c r="X173" s="177"/>
      <c r="Y173" s="177"/>
      <c r="Z173" s="177"/>
      <c r="AA173" s="177"/>
      <c r="AB173" s="177"/>
      <c r="AC173" s="177"/>
    </row>
    <row r="174" spans="2:29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1</v>
      </c>
      <c r="K174" s="130"/>
      <c r="L174" s="130">
        <v>0</v>
      </c>
      <c r="M174" s="130"/>
      <c r="N174" s="130">
        <v>0</v>
      </c>
      <c r="O174" s="130"/>
      <c r="P174" s="130"/>
      <c r="Q174" s="130"/>
      <c r="R174" s="130"/>
      <c r="S174" s="130"/>
      <c r="T174" s="130"/>
      <c r="U174" s="130"/>
      <c r="V174" s="130"/>
      <c r="W174" s="130"/>
      <c r="X174" s="169"/>
      <c r="Y174" s="169"/>
      <c r="Z174" s="169"/>
      <c r="AA174" s="169"/>
      <c r="AB174" s="169"/>
      <c r="AC174" s="169"/>
    </row>
    <row r="175" spans="2:29">
      <c r="B175" s="125" t="s">
        <v>73</v>
      </c>
      <c r="C175" s="126"/>
      <c r="D175" s="126"/>
      <c r="E175" s="126"/>
      <c r="F175" s="130">
        <v>1</v>
      </c>
      <c r="G175" s="130"/>
      <c r="H175" s="130">
        <v>8</v>
      </c>
      <c r="I175" s="130"/>
      <c r="J175" s="130">
        <v>15</v>
      </c>
      <c r="K175" s="130"/>
      <c r="L175" s="130">
        <v>10</v>
      </c>
      <c r="M175" s="130"/>
      <c r="N175" s="130">
        <v>17</v>
      </c>
      <c r="O175" s="130"/>
      <c r="P175" s="130"/>
      <c r="Q175" s="130"/>
      <c r="R175" s="130"/>
      <c r="S175" s="130"/>
      <c r="T175" s="130"/>
      <c r="U175" s="130"/>
      <c r="V175" s="130"/>
      <c r="W175" s="130"/>
      <c r="X175" s="169"/>
      <c r="Y175" s="169"/>
      <c r="Z175" s="169"/>
      <c r="AA175" s="169"/>
      <c r="AB175" s="169"/>
      <c r="AC175" s="169"/>
    </row>
    <row r="176" spans="2:29">
      <c r="B176" s="125" t="s">
        <v>74</v>
      </c>
      <c r="C176" s="126"/>
      <c r="D176" s="126"/>
      <c r="E176" s="126"/>
      <c r="F176" s="130">
        <v>30</v>
      </c>
      <c r="G176" s="130"/>
      <c r="H176" s="130">
        <v>23</v>
      </c>
      <c r="I176" s="130"/>
      <c r="J176" s="130">
        <v>32</v>
      </c>
      <c r="K176" s="130"/>
      <c r="L176" s="130">
        <v>20</v>
      </c>
      <c r="M176" s="130"/>
      <c r="N176" s="130">
        <v>16</v>
      </c>
      <c r="O176" s="130"/>
      <c r="P176" s="130"/>
      <c r="Q176" s="130"/>
      <c r="R176" s="130"/>
      <c r="S176" s="130"/>
      <c r="T176" s="130"/>
      <c r="U176" s="130"/>
      <c r="V176" s="130"/>
      <c r="W176" s="130"/>
      <c r="X176" s="169"/>
      <c r="Y176" s="169"/>
      <c r="Z176" s="169"/>
      <c r="AA176" s="169"/>
      <c r="AB176" s="169"/>
      <c r="AC176" s="169"/>
    </row>
    <row r="177" spans="2:29">
      <c r="B177" s="125" t="s">
        <v>75</v>
      </c>
      <c r="C177" s="170"/>
      <c r="D177" s="170"/>
      <c r="E177" s="170"/>
      <c r="F177" s="130">
        <v>9</v>
      </c>
      <c r="G177" s="130"/>
      <c r="H177" s="130">
        <v>6</v>
      </c>
      <c r="I177" s="130"/>
      <c r="J177" s="130">
        <v>6</v>
      </c>
      <c r="K177" s="130"/>
      <c r="L177" s="130">
        <v>4</v>
      </c>
      <c r="M177" s="130"/>
      <c r="N177" s="130">
        <v>4</v>
      </c>
      <c r="O177" s="130"/>
      <c r="P177" s="130"/>
      <c r="Q177" s="130"/>
      <c r="R177" s="130"/>
      <c r="S177" s="130"/>
      <c r="T177" s="130"/>
      <c r="U177" s="130"/>
      <c r="V177" s="130"/>
      <c r="W177" s="130"/>
      <c r="X177" s="169"/>
      <c r="Y177" s="169"/>
      <c r="Z177" s="169"/>
      <c r="AA177" s="169"/>
      <c r="AB177" s="169"/>
      <c r="AC177" s="169"/>
    </row>
    <row r="178" spans="2:29" ht="13.5" thickBot="1">
      <c r="B178" s="172" t="s">
        <v>76</v>
      </c>
      <c r="C178" s="173"/>
      <c r="D178" s="173"/>
      <c r="E178" s="173"/>
      <c r="F178" s="130">
        <v>3369</v>
      </c>
      <c r="G178" s="130"/>
      <c r="H178" s="130">
        <v>3862</v>
      </c>
      <c r="I178" s="130"/>
      <c r="J178" s="130">
        <v>3563</v>
      </c>
      <c r="K178" s="130"/>
      <c r="L178" s="130">
        <v>3417</v>
      </c>
      <c r="M178" s="130"/>
      <c r="N178" s="130">
        <v>3583</v>
      </c>
      <c r="O178" s="130"/>
      <c r="P178" s="130"/>
      <c r="Q178" s="130"/>
      <c r="R178" s="130"/>
      <c r="S178" s="130"/>
      <c r="T178" s="130"/>
      <c r="U178" s="130"/>
      <c r="V178" s="130"/>
      <c r="W178" s="130"/>
      <c r="X178" s="169"/>
      <c r="Y178" s="169"/>
      <c r="Z178" s="169"/>
      <c r="AA178" s="169"/>
      <c r="AB178" s="169"/>
      <c r="AC178" s="169"/>
    </row>
    <row r="179" spans="2:29" ht="13.5" thickBot="1">
      <c r="B179" s="141" t="s">
        <v>41</v>
      </c>
      <c r="C179" s="143"/>
      <c r="D179" s="143"/>
      <c r="E179" s="143"/>
      <c r="F179" s="162">
        <f>SUM(F173:F178)</f>
        <v>3412</v>
      </c>
      <c r="G179" s="163"/>
      <c r="H179" s="127">
        <f>SUM(H173:H178)</f>
        <v>3903</v>
      </c>
      <c r="I179" s="128"/>
      <c r="J179" s="129">
        <f>SUM(J173:J178)</f>
        <v>3625</v>
      </c>
      <c r="K179" s="129"/>
      <c r="L179" s="127">
        <f>SUM(L173:L178)</f>
        <v>3460</v>
      </c>
      <c r="M179" s="128"/>
      <c r="N179" s="129">
        <f>SUM(N173:N178)</f>
        <v>3625</v>
      </c>
      <c r="O179" s="129"/>
      <c r="P179" s="127">
        <f>SUM(P173:P178)</f>
        <v>0</v>
      </c>
      <c r="Q179" s="128"/>
      <c r="R179" s="127">
        <f>SUM(R173:R178)</f>
        <v>0</v>
      </c>
      <c r="S179" s="128"/>
      <c r="T179" s="127">
        <f>SUM(T173:T178)</f>
        <v>0</v>
      </c>
      <c r="U179" s="128"/>
      <c r="V179" s="127">
        <f>SUM(V173:V178)</f>
        <v>0</v>
      </c>
      <c r="W179" s="128"/>
      <c r="X179" s="127">
        <f>SUM(X173:X178)</f>
        <v>0</v>
      </c>
      <c r="Y179" s="128"/>
      <c r="Z179" s="127">
        <f>SUM(Z173:Z178)</f>
        <v>0</v>
      </c>
      <c r="AA179" s="128"/>
      <c r="AB179" s="127">
        <f>SUM(AB173:AB178)</f>
        <v>0</v>
      </c>
      <c r="AC179" s="128"/>
    </row>
    <row r="180" spans="2:29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/>
    <row r="184" spans="2:29">
      <c r="B184" s="144" t="s">
        <v>77</v>
      </c>
      <c r="C184" s="145"/>
      <c r="D184" s="145"/>
      <c r="E184" s="145"/>
      <c r="F184" s="145"/>
      <c r="G184" s="146"/>
    </row>
    <row r="185" spans="2:29" ht="13.5" thickBot="1">
      <c r="B185" s="147"/>
      <c r="C185" s="148"/>
      <c r="D185" s="148"/>
      <c r="E185" s="148"/>
      <c r="F185" s="148"/>
      <c r="G185" s="149"/>
    </row>
    <row r="186" spans="2:29" ht="13.5" thickBot="1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29">
      <c r="B187" s="152" t="s">
        <v>71</v>
      </c>
      <c r="C187" s="153"/>
      <c r="D187" s="153"/>
      <c r="E187" s="154"/>
      <c r="F187" s="155">
        <f t="shared" ref="F187:F192" si="0">SUM(F173:AC173)</f>
        <v>29</v>
      </c>
      <c r="G187" s="156"/>
    </row>
    <row r="188" spans="2:29">
      <c r="B188" s="125" t="s">
        <v>72</v>
      </c>
      <c r="C188" s="126"/>
      <c r="D188" s="126"/>
      <c r="E188" s="164"/>
      <c r="F188" s="155">
        <f t="shared" si="0"/>
        <v>1</v>
      </c>
      <c r="G188" s="156"/>
    </row>
    <row r="189" spans="2:29">
      <c r="B189" s="125" t="s">
        <v>73</v>
      </c>
      <c r="C189" s="126"/>
      <c r="D189" s="126"/>
      <c r="E189" s="164"/>
      <c r="F189" s="155">
        <f t="shared" si="0"/>
        <v>51</v>
      </c>
      <c r="G189" s="156"/>
    </row>
    <row r="190" spans="2:29">
      <c r="B190" s="125" t="s">
        <v>74</v>
      </c>
      <c r="C190" s="126"/>
      <c r="D190" s="126"/>
      <c r="E190" s="164"/>
      <c r="F190" s="155">
        <f t="shared" si="0"/>
        <v>121</v>
      </c>
      <c r="G190" s="156"/>
    </row>
    <row r="191" spans="2:29">
      <c r="B191" s="125" t="s">
        <v>75</v>
      </c>
      <c r="C191" s="170"/>
      <c r="D191" s="170"/>
      <c r="E191" s="171"/>
      <c r="F191" s="155">
        <f t="shared" si="0"/>
        <v>29</v>
      </c>
      <c r="G191" s="156"/>
    </row>
    <row r="192" spans="2:29" ht="13.5" thickBot="1">
      <c r="B192" s="172" t="s">
        <v>76</v>
      </c>
      <c r="C192" s="173"/>
      <c r="D192" s="173"/>
      <c r="E192" s="174"/>
      <c r="F192" s="155">
        <f t="shared" si="0"/>
        <v>17794</v>
      </c>
      <c r="G192" s="156"/>
    </row>
    <row r="193" spans="2:32" ht="13.5" thickBot="1">
      <c r="B193" s="141" t="s">
        <v>41</v>
      </c>
      <c r="C193" s="143"/>
      <c r="D193" s="143"/>
      <c r="E193" s="143"/>
      <c r="F193" s="141">
        <f>SUM(F187:F192)</f>
        <v>18025</v>
      </c>
      <c r="G193" s="142"/>
    </row>
    <row r="199" spans="2:32" ht="3" customHeight="1" thickBot="1"/>
    <row r="200" spans="2:32" ht="7.5" customHeight="1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2" ht="8.25" customHeight="1" thickBot="1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2" ht="13.5" customHeight="1" thickBot="1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</row>
    <row r="203" spans="2:32" ht="12.75" customHeight="1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130</v>
      </c>
      <c r="G203" s="256"/>
      <c r="H203" s="255">
        <v>129</v>
      </c>
      <c r="I203" s="256"/>
      <c r="J203" s="255">
        <v>61</v>
      </c>
      <c r="K203" s="256"/>
      <c r="L203" s="265">
        <v>72</v>
      </c>
      <c r="M203" s="265"/>
      <c r="N203" s="265">
        <v>70</v>
      </c>
      <c r="O203" s="265"/>
      <c r="P203" s="265"/>
      <c r="Q203" s="265"/>
      <c r="R203" s="265"/>
      <c r="S203" s="265"/>
      <c r="T203" s="264"/>
      <c r="U203" s="264"/>
      <c r="V203" s="264"/>
      <c r="W203" s="264"/>
      <c r="X203" s="264"/>
      <c r="Y203" s="264"/>
      <c r="Z203" s="264"/>
      <c r="AA203" s="264"/>
      <c r="AB203" s="264"/>
      <c r="AC203" s="264"/>
      <c r="AE203" s="92"/>
      <c r="AF203" s="91"/>
    </row>
    <row r="204" spans="2:32" ht="17.25" customHeight="1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32</v>
      </c>
      <c r="G204" s="134"/>
      <c r="H204" s="133">
        <v>47</v>
      </c>
      <c r="I204" s="134"/>
      <c r="J204" s="133">
        <v>86</v>
      </c>
      <c r="K204" s="134"/>
      <c r="L204" s="132">
        <v>49</v>
      </c>
      <c r="M204" s="132"/>
      <c r="N204" s="132">
        <v>51</v>
      </c>
      <c r="O204" s="132"/>
      <c r="P204" s="132"/>
      <c r="Q204" s="132"/>
      <c r="R204" s="132"/>
      <c r="S204" s="132"/>
      <c r="T204" s="131"/>
      <c r="U204" s="131"/>
      <c r="V204" s="131"/>
      <c r="W204" s="131"/>
      <c r="X204" s="131"/>
      <c r="Y204" s="131"/>
      <c r="Z204" s="131"/>
      <c r="AA204" s="131"/>
      <c r="AB204" s="264"/>
      <c r="AC204" s="264"/>
      <c r="AE204" s="92"/>
      <c r="AF204" s="91"/>
    </row>
    <row r="205" spans="2:32" ht="12.75" customHeight="1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237</v>
      </c>
      <c r="G205" s="134"/>
      <c r="H205" s="133">
        <v>296</v>
      </c>
      <c r="I205" s="134"/>
      <c r="J205" s="133">
        <v>240</v>
      </c>
      <c r="K205" s="134"/>
      <c r="L205" s="132">
        <v>185</v>
      </c>
      <c r="M205" s="132"/>
      <c r="N205" s="132">
        <v>237</v>
      </c>
      <c r="O205" s="132"/>
      <c r="P205" s="132"/>
      <c r="Q205" s="132"/>
      <c r="R205" s="132"/>
      <c r="S205" s="132"/>
      <c r="T205" s="131"/>
      <c r="U205" s="131"/>
      <c r="V205" s="131"/>
      <c r="W205" s="131"/>
      <c r="X205" s="131"/>
      <c r="Y205" s="131"/>
      <c r="Z205" s="131"/>
      <c r="AA205" s="131"/>
      <c r="AB205" s="264"/>
      <c r="AC205" s="264"/>
      <c r="AE205" s="92"/>
      <c r="AF205" s="91"/>
    </row>
    <row r="206" spans="2:32" ht="12.75" customHeight="1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17</v>
      </c>
      <c r="G206" s="134"/>
      <c r="H206" s="133">
        <v>11</v>
      </c>
      <c r="I206" s="134"/>
      <c r="J206" s="133">
        <v>11</v>
      </c>
      <c r="K206" s="134"/>
      <c r="L206" s="132">
        <v>81</v>
      </c>
      <c r="M206" s="132"/>
      <c r="N206" s="132">
        <v>36</v>
      </c>
      <c r="O206" s="132"/>
      <c r="P206" s="132"/>
      <c r="Q206" s="132"/>
      <c r="R206" s="132"/>
      <c r="S206" s="132"/>
      <c r="T206" s="131"/>
      <c r="U206" s="131"/>
      <c r="V206" s="131"/>
      <c r="W206" s="131"/>
      <c r="X206" s="131"/>
      <c r="Y206" s="131"/>
      <c r="Z206" s="131"/>
      <c r="AA206" s="131"/>
      <c r="AB206" s="264"/>
      <c r="AC206" s="264"/>
      <c r="AE206" s="92"/>
      <c r="AF206" s="91"/>
    </row>
    <row r="207" spans="2:32" ht="12.75" customHeight="1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92</v>
      </c>
      <c r="G207" s="134"/>
      <c r="H207" s="133">
        <v>323</v>
      </c>
      <c r="I207" s="134"/>
      <c r="J207" s="133">
        <v>104</v>
      </c>
      <c r="K207" s="134"/>
      <c r="L207" s="132">
        <v>72</v>
      </c>
      <c r="M207" s="132"/>
      <c r="N207" s="132">
        <v>84</v>
      </c>
      <c r="O207" s="132"/>
      <c r="P207" s="132"/>
      <c r="Q207" s="132"/>
      <c r="R207" s="132"/>
      <c r="S207" s="132"/>
      <c r="T207" s="131"/>
      <c r="U207" s="131"/>
      <c r="V207" s="131"/>
      <c r="W207" s="131"/>
      <c r="X207" s="131"/>
      <c r="Y207" s="131"/>
      <c r="Z207" s="131"/>
      <c r="AA207" s="131"/>
      <c r="AB207" s="264"/>
      <c r="AC207" s="264"/>
      <c r="AE207" s="92"/>
      <c r="AF207" s="91"/>
    </row>
    <row r="208" spans="2:32" ht="12.75" customHeight="1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91</v>
      </c>
      <c r="G208" s="134"/>
      <c r="H208" s="133">
        <v>139</v>
      </c>
      <c r="I208" s="134"/>
      <c r="J208" s="133">
        <v>114</v>
      </c>
      <c r="K208" s="134"/>
      <c r="L208" s="132">
        <v>101</v>
      </c>
      <c r="M208" s="132"/>
      <c r="N208" s="132">
        <v>104</v>
      </c>
      <c r="O208" s="132"/>
      <c r="P208" s="132"/>
      <c r="Q208" s="132"/>
      <c r="R208" s="132"/>
      <c r="S208" s="132"/>
      <c r="T208" s="131"/>
      <c r="U208" s="131"/>
      <c r="V208" s="131"/>
      <c r="W208" s="131"/>
      <c r="X208" s="131"/>
      <c r="Y208" s="131"/>
      <c r="Z208" s="131"/>
      <c r="AA208" s="131"/>
      <c r="AB208" s="264"/>
      <c r="AC208" s="264"/>
      <c r="AE208" s="92"/>
      <c r="AF208" s="91"/>
    </row>
    <row r="209" spans="2:32" ht="12.75" customHeight="1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0</v>
      </c>
      <c r="G209" s="134"/>
      <c r="H209" s="133">
        <v>1</v>
      </c>
      <c r="I209" s="134"/>
      <c r="J209" s="133">
        <v>0</v>
      </c>
      <c r="K209" s="134"/>
      <c r="L209" s="132">
        <v>1</v>
      </c>
      <c r="M209" s="132"/>
      <c r="N209" s="132">
        <v>1</v>
      </c>
      <c r="O209" s="132"/>
      <c r="P209" s="132"/>
      <c r="Q209" s="132"/>
      <c r="R209" s="132"/>
      <c r="S209" s="132"/>
      <c r="T209" s="131"/>
      <c r="U209" s="131"/>
      <c r="V209" s="131"/>
      <c r="W209" s="131"/>
      <c r="X209" s="131"/>
      <c r="Y209" s="131"/>
      <c r="Z209" s="131"/>
      <c r="AA209" s="131"/>
      <c r="AB209" s="264"/>
      <c r="AC209" s="264"/>
      <c r="AE209" s="92"/>
      <c r="AF209" s="91"/>
    </row>
    <row r="210" spans="2:32" ht="23.25" customHeight="1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578</v>
      </c>
      <c r="G210" s="134"/>
      <c r="H210" s="133">
        <v>506</v>
      </c>
      <c r="I210" s="134"/>
      <c r="J210" s="133">
        <v>676</v>
      </c>
      <c r="K210" s="134"/>
      <c r="L210" s="132">
        <v>578</v>
      </c>
      <c r="M210" s="132"/>
      <c r="N210" s="132">
        <v>702</v>
      </c>
      <c r="O210" s="132"/>
      <c r="P210" s="132"/>
      <c r="Q210" s="132"/>
      <c r="R210" s="132"/>
      <c r="S210" s="132"/>
      <c r="T210" s="131"/>
      <c r="U210" s="131"/>
      <c r="V210" s="131"/>
      <c r="W210" s="131"/>
      <c r="X210" s="131"/>
      <c r="Y210" s="131"/>
      <c r="Z210" s="131"/>
      <c r="AA210" s="131"/>
      <c r="AB210" s="264"/>
      <c r="AC210" s="264"/>
      <c r="AE210" s="92"/>
      <c r="AF210" s="91"/>
    </row>
    <row r="211" spans="2:32" ht="27" customHeight="1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169</v>
      </c>
      <c r="G211" s="134"/>
      <c r="H211" s="133">
        <v>111</v>
      </c>
      <c r="I211" s="134"/>
      <c r="J211" s="133">
        <v>46</v>
      </c>
      <c r="K211" s="134"/>
      <c r="L211" s="132">
        <v>20</v>
      </c>
      <c r="M211" s="132"/>
      <c r="N211" s="132">
        <v>40</v>
      </c>
      <c r="O211" s="132"/>
      <c r="P211" s="132"/>
      <c r="Q211" s="132"/>
      <c r="R211" s="132"/>
      <c r="S211" s="132"/>
      <c r="T211" s="131"/>
      <c r="U211" s="131"/>
      <c r="V211" s="131"/>
      <c r="W211" s="131"/>
      <c r="X211" s="131"/>
      <c r="Y211" s="131"/>
      <c r="Z211" s="131"/>
      <c r="AA211" s="131"/>
      <c r="AB211" s="264"/>
      <c r="AC211" s="264"/>
      <c r="AE211" s="92"/>
      <c r="AF211" s="91"/>
    </row>
    <row r="212" spans="2:32" ht="12.75" customHeight="1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25</v>
      </c>
      <c r="G212" s="134"/>
      <c r="H212" s="133">
        <v>38</v>
      </c>
      <c r="I212" s="134"/>
      <c r="J212" s="133">
        <v>43</v>
      </c>
      <c r="K212" s="134"/>
      <c r="L212" s="132">
        <v>23</v>
      </c>
      <c r="M212" s="132"/>
      <c r="N212" s="132">
        <v>42</v>
      </c>
      <c r="O212" s="132"/>
      <c r="P212" s="132"/>
      <c r="Q212" s="132"/>
      <c r="R212" s="132"/>
      <c r="S212" s="132"/>
      <c r="T212" s="131"/>
      <c r="U212" s="131"/>
      <c r="V212" s="131"/>
      <c r="W212" s="131"/>
      <c r="X212" s="131"/>
      <c r="Y212" s="131"/>
      <c r="Z212" s="131"/>
      <c r="AA212" s="131"/>
      <c r="AB212" s="264"/>
      <c r="AC212" s="264"/>
      <c r="AE212" s="92"/>
      <c r="AF212" s="91"/>
    </row>
    <row r="213" spans="2:32" ht="12.75" customHeight="1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75</v>
      </c>
      <c r="G213" s="134"/>
      <c r="H213" s="133">
        <v>57</v>
      </c>
      <c r="I213" s="134"/>
      <c r="J213" s="133">
        <v>48</v>
      </c>
      <c r="K213" s="134"/>
      <c r="L213" s="132">
        <v>78</v>
      </c>
      <c r="M213" s="132"/>
      <c r="N213" s="132">
        <v>35</v>
      </c>
      <c r="O213" s="132"/>
      <c r="P213" s="132"/>
      <c r="Q213" s="132"/>
      <c r="R213" s="132"/>
      <c r="S213" s="132"/>
      <c r="T213" s="131"/>
      <c r="U213" s="131"/>
      <c r="V213" s="131"/>
      <c r="W213" s="131"/>
      <c r="X213" s="131"/>
      <c r="Y213" s="131"/>
      <c r="Z213" s="131"/>
      <c r="AA213" s="131"/>
      <c r="AB213" s="264"/>
      <c r="AC213" s="264"/>
      <c r="AE213" s="92"/>
      <c r="AF213" s="91"/>
    </row>
    <row r="214" spans="2:32" ht="12.75" customHeight="1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36</v>
      </c>
      <c r="G214" s="134"/>
      <c r="H214" s="133">
        <v>49</v>
      </c>
      <c r="I214" s="134"/>
      <c r="J214" s="133">
        <v>96</v>
      </c>
      <c r="K214" s="134"/>
      <c r="L214" s="132">
        <v>181</v>
      </c>
      <c r="M214" s="132"/>
      <c r="N214" s="132">
        <v>57</v>
      </c>
      <c r="O214" s="132"/>
      <c r="P214" s="132"/>
      <c r="Q214" s="132"/>
      <c r="R214" s="132"/>
      <c r="S214" s="132"/>
      <c r="T214" s="131"/>
      <c r="U214" s="131"/>
      <c r="V214" s="131"/>
      <c r="W214" s="131"/>
      <c r="X214" s="131"/>
      <c r="Y214" s="131"/>
      <c r="Z214" s="131"/>
      <c r="AA214" s="131"/>
      <c r="AB214" s="264"/>
      <c r="AC214" s="264"/>
      <c r="AE214" s="92"/>
      <c r="AF214" s="91"/>
    </row>
    <row r="215" spans="2:32" ht="12.75" customHeight="1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4</v>
      </c>
      <c r="G215" s="134"/>
      <c r="H215" s="133">
        <v>7</v>
      </c>
      <c r="I215" s="134"/>
      <c r="J215" s="133">
        <v>10</v>
      </c>
      <c r="K215" s="134"/>
      <c r="L215" s="132">
        <v>5</v>
      </c>
      <c r="M215" s="132"/>
      <c r="N215" s="132">
        <v>4</v>
      </c>
      <c r="O215" s="132"/>
      <c r="P215" s="132"/>
      <c r="Q215" s="132"/>
      <c r="R215" s="132"/>
      <c r="S215" s="132"/>
      <c r="T215" s="131"/>
      <c r="U215" s="131"/>
      <c r="V215" s="131"/>
      <c r="W215" s="131"/>
      <c r="X215" s="131"/>
      <c r="Y215" s="131"/>
      <c r="Z215" s="131"/>
      <c r="AA215" s="131"/>
      <c r="AB215" s="264"/>
      <c r="AC215" s="264"/>
      <c r="AE215" s="92"/>
      <c r="AF215" s="91"/>
    </row>
    <row r="216" spans="2:32" ht="12.75" customHeight="1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165</v>
      </c>
      <c r="G216" s="134"/>
      <c r="H216" s="133">
        <v>141</v>
      </c>
      <c r="I216" s="134"/>
      <c r="J216" s="133">
        <v>117</v>
      </c>
      <c r="K216" s="134"/>
      <c r="L216" s="132">
        <v>97</v>
      </c>
      <c r="M216" s="132"/>
      <c r="N216" s="132">
        <v>107</v>
      </c>
      <c r="O216" s="132"/>
      <c r="P216" s="132"/>
      <c r="Q216" s="132"/>
      <c r="R216" s="132"/>
      <c r="S216" s="132"/>
      <c r="T216" s="131"/>
      <c r="U216" s="131"/>
      <c r="V216" s="131"/>
      <c r="W216" s="131"/>
      <c r="X216" s="131"/>
      <c r="Y216" s="131"/>
      <c r="Z216" s="131"/>
      <c r="AA216" s="131"/>
      <c r="AB216" s="264"/>
      <c r="AC216" s="264"/>
      <c r="AE216" s="92"/>
      <c r="AF216" s="91"/>
    </row>
    <row r="217" spans="2:32" ht="12.75" customHeight="1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50</v>
      </c>
      <c r="G217" s="134"/>
      <c r="H217" s="133">
        <v>78</v>
      </c>
      <c r="I217" s="134"/>
      <c r="J217" s="133">
        <v>101</v>
      </c>
      <c r="K217" s="134"/>
      <c r="L217" s="132">
        <v>105</v>
      </c>
      <c r="M217" s="132"/>
      <c r="N217" s="132">
        <v>68</v>
      </c>
      <c r="O217" s="132"/>
      <c r="P217" s="132"/>
      <c r="Q217" s="132"/>
      <c r="R217" s="132"/>
      <c r="S217" s="132"/>
      <c r="T217" s="131"/>
      <c r="U217" s="131"/>
      <c r="V217" s="131"/>
      <c r="W217" s="131"/>
      <c r="X217" s="131"/>
      <c r="Y217" s="131"/>
      <c r="Z217" s="131"/>
      <c r="AA217" s="131"/>
      <c r="AB217" s="264"/>
      <c r="AC217" s="264"/>
      <c r="AE217" s="92"/>
      <c r="AF217" s="91"/>
    </row>
    <row r="218" spans="2:32" ht="12.75" customHeight="1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44</v>
      </c>
      <c r="G218" s="134"/>
      <c r="H218" s="133">
        <v>64</v>
      </c>
      <c r="I218" s="134"/>
      <c r="J218" s="133">
        <v>68</v>
      </c>
      <c r="K218" s="134"/>
      <c r="L218" s="132">
        <v>70</v>
      </c>
      <c r="M218" s="132"/>
      <c r="N218" s="132">
        <v>58</v>
      </c>
      <c r="O218" s="132"/>
      <c r="P218" s="132"/>
      <c r="Q218" s="132"/>
      <c r="R218" s="132"/>
      <c r="S218" s="132"/>
      <c r="T218" s="131"/>
      <c r="U218" s="131"/>
      <c r="V218" s="131"/>
      <c r="W218" s="131"/>
      <c r="X218" s="131"/>
      <c r="Y218" s="131"/>
      <c r="Z218" s="131"/>
      <c r="AA218" s="131"/>
      <c r="AB218" s="264"/>
      <c r="AC218" s="264"/>
      <c r="AE218" s="92"/>
      <c r="AF218" s="91"/>
    </row>
    <row r="219" spans="2:32" ht="23.25" customHeight="1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328</v>
      </c>
      <c r="G219" s="134"/>
      <c r="H219" s="133">
        <v>337</v>
      </c>
      <c r="I219" s="134"/>
      <c r="J219" s="133">
        <v>484</v>
      </c>
      <c r="K219" s="134"/>
      <c r="L219" s="132">
        <v>420</v>
      </c>
      <c r="M219" s="132"/>
      <c r="N219" s="132">
        <v>439</v>
      </c>
      <c r="O219" s="132"/>
      <c r="P219" s="132"/>
      <c r="Q219" s="132"/>
      <c r="R219" s="132"/>
      <c r="S219" s="132"/>
      <c r="T219" s="131"/>
      <c r="U219" s="131"/>
      <c r="V219" s="131"/>
      <c r="W219" s="131"/>
      <c r="X219" s="131"/>
      <c r="Y219" s="131"/>
      <c r="Z219" s="131"/>
      <c r="AA219" s="131"/>
      <c r="AB219" s="264"/>
      <c r="AC219" s="264"/>
      <c r="AE219" s="92"/>
      <c r="AF219" s="91"/>
    </row>
    <row r="220" spans="2:32" ht="12.75" customHeight="1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6</v>
      </c>
      <c r="G220" s="134"/>
      <c r="H220" s="133">
        <v>8</v>
      </c>
      <c r="I220" s="134"/>
      <c r="J220" s="133">
        <v>9</v>
      </c>
      <c r="K220" s="134"/>
      <c r="L220" s="132">
        <v>14</v>
      </c>
      <c r="M220" s="132"/>
      <c r="N220" s="132">
        <v>15</v>
      </c>
      <c r="O220" s="132"/>
      <c r="P220" s="132"/>
      <c r="Q220" s="132"/>
      <c r="R220" s="132"/>
      <c r="S220" s="132"/>
      <c r="T220" s="131"/>
      <c r="U220" s="131"/>
      <c r="V220" s="131"/>
      <c r="W220" s="131"/>
      <c r="X220" s="131"/>
      <c r="Y220" s="131"/>
      <c r="Z220" s="131"/>
      <c r="AA220" s="131"/>
      <c r="AB220" s="264"/>
      <c r="AC220" s="264"/>
      <c r="AE220" s="92"/>
      <c r="AF220" s="91"/>
    </row>
    <row r="221" spans="2:32" ht="12.75" customHeight="1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1195</v>
      </c>
      <c r="G221" s="134"/>
      <c r="H221" s="133">
        <v>1456</v>
      </c>
      <c r="I221" s="134"/>
      <c r="J221" s="133">
        <v>1217</v>
      </c>
      <c r="K221" s="134"/>
      <c r="L221" s="132">
        <v>1205</v>
      </c>
      <c r="M221" s="132"/>
      <c r="N221" s="132">
        <v>1364</v>
      </c>
      <c r="O221" s="132"/>
      <c r="P221" s="132"/>
      <c r="Q221" s="132"/>
      <c r="R221" s="132"/>
      <c r="S221" s="132"/>
      <c r="T221" s="131"/>
      <c r="U221" s="131"/>
      <c r="V221" s="131"/>
      <c r="W221" s="131"/>
      <c r="X221" s="131"/>
      <c r="Y221" s="131"/>
      <c r="Z221" s="131"/>
      <c r="AA221" s="131"/>
      <c r="AB221" s="264"/>
      <c r="AC221" s="264"/>
      <c r="AE221" s="92"/>
      <c r="AF221" s="91"/>
    </row>
    <row r="222" spans="2:32" ht="24.75" customHeight="1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</v>
      </c>
      <c r="G222" s="134"/>
      <c r="H222" s="133">
        <v>23</v>
      </c>
      <c r="I222" s="134"/>
      <c r="J222" s="133">
        <v>18</v>
      </c>
      <c r="K222" s="134"/>
      <c r="L222" s="132">
        <v>22</v>
      </c>
      <c r="M222" s="132"/>
      <c r="N222" s="132">
        <v>25</v>
      </c>
      <c r="O222" s="132"/>
      <c r="P222" s="132"/>
      <c r="Q222" s="132"/>
      <c r="R222" s="132"/>
      <c r="S222" s="132"/>
      <c r="T222" s="131"/>
      <c r="U222" s="131"/>
      <c r="V222" s="131"/>
      <c r="W222" s="131"/>
      <c r="X222" s="131"/>
      <c r="Y222" s="131"/>
      <c r="Z222" s="131"/>
      <c r="AA222" s="131"/>
      <c r="AB222" s="264"/>
      <c r="AC222" s="264"/>
      <c r="AE222" s="92"/>
      <c r="AF222" s="91"/>
    </row>
    <row r="223" spans="2:32" ht="13.5" customHeight="1" thickBot="1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>
        <v>127</v>
      </c>
      <c r="G223" s="449"/>
      <c r="H223" s="448">
        <v>82</v>
      </c>
      <c r="I223" s="449"/>
      <c r="J223" s="448">
        <v>76</v>
      </c>
      <c r="K223" s="449"/>
      <c r="L223" s="132">
        <v>81</v>
      </c>
      <c r="M223" s="132"/>
      <c r="N223" s="132">
        <v>86</v>
      </c>
      <c r="O223" s="132"/>
      <c r="P223" s="132"/>
      <c r="Q223" s="132"/>
      <c r="R223" s="132"/>
      <c r="S223" s="132"/>
      <c r="T223" s="131"/>
      <c r="U223" s="131"/>
      <c r="V223" s="131"/>
      <c r="W223" s="131"/>
      <c r="X223" s="131"/>
      <c r="Y223" s="131"/>
      <c r="Z223" s="131"/>
      <c r="AA223" s="131"/>
      <c r="AB223" s="264"/>
      <c r="AC223" s="264"/>
      <c r="AE223" s="92"/>
      <c r="AF223" s="91"/>
    </row>
    <row r="224" spans="2:32" ht="13.5" thickBot="1">
      <c r="B224" s="193" t="s">
        <v>41</v>
      </c>
      <c r="C224" s="194"/>
      <c r="D224" s="194"/>
      <c r="E224" s="195"/>
      <c r="F224" s="196">
        <f>SUM(F203:F223)</f>
        <v>3412</v>
      </c>
      <c r="G224" s="197"/>
      <c r="H224" s="141">
        <f>SUM(H203:H223)</f>
        <v>3903</v>
      </c>
      <c r="I224" s="142"/>
      <c r="J224" s="143">
        <f>SUM(J203:J223)</f>
        <v>3625</v>
      </c>
      <c r="K224" s="143"/>
      <c r="L224" s="141">
        <f>SUM(L203:L223)</f>
        <v>3460</v>
      </c>
      <c r="M224" s="142"/>
      <c r="N224" s="141">
        <f>SUM(N203:N223)</f>
        <v>3625</v>
      </c>
      <c r="O224" s="142"/>
      <c r="P224" s="271">
        <f>(P203+P204+P205+P206+P207+P208+P209+P210+P211+P212+P213+P214+P215+P216+P217+P218+P219+P220+P221+P222+P223)</f>
        <v>0</v>
      </c>
      <c r="Q224" s="272"/>
      <c r="R224" s="271">
        <f>(R203+R204+R205+R206+R207+R208+R209+R210+R211+R212+R213+R214+R215+R216+R217+R218+R219+R220+R221+R222+R223)</f>
        <v>0</v>
      </c>
      <c r="S224" s="272"/>
      <c r="T224" s="271">
        <f>(T203+T204+T205+T206+T207+T208+T209+T210+T211+T212+T213+T214+T215+T216+T217+T218+T219+T220+T221+T222+T223)</f>
        <v>0</v>
      </c>
      <c r="U224" s="272"/>
      <c r="V224" s="271">
        <f>(V203+V204+V205+V206+V207+V208+V209+V210+V211+V212+V213+V214+V215+V216+V217+V218+V219+V220+V221+V222+V223)</f>
        <v>0</v>
      </c>
      <c r="W224" s="272"/>
      <c r="X224" s="269">
        <f>(X203+X204+X205+X206+X207+X208+X209+X210+X211+X212+X213+X214+X215+X216+X217+X218+X219+X220+X221+X222+X223)</f>
        <v>0</v>
      </c>
      <c r="Y224" s="270"/>
      <c r="Z224" s="269">
        <f>(Z203+Z204+Z205+Z206+Z207+Z208+Z209+Z210+Z211+Z212+Z213+Z214+Z215+Z216+Z217+Z218+Z219+Z220+Z221+Z222+Z223)</f>
        <v>0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92"/>
      <c r="AF224" s="91"/>
    </row>
    <row r="225" spans="2:2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>
      <c r="B228" s="150" t="s">
        <v>60</v>
      </c>
      <c r="C228" s="151"/>
      <c r="D228" s="151"/>
      <c r="E228" s="215"/>
      <c r="F228" s="175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>
      <c r="B229" s="219" t="s">
        <v>85</v>
      </c>
      <c r="C229" s="220" t="s">
        <v>103</v>
      </c>
      <c r="D229" s="220" t="s">
        <v>103</v>
      </c>
      <c r="E229" s="221" t="s">
        <v>103</v>
      </c>
      <c r="F229" s="212">
        <f>(F203+H203+J203+L203+N203++P203+R203+T203+V203+X203+Z203+AB203)</f>
        <v>462</v>
      </c>
      <c r="G229" s="213"/>
      <c r="H229" s="21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>
      <c r="B230" s="222" t="s">
        <v>80</v>
      </c>
      <c r="C230" s="223" t="s">
        <v>104</v>
      </c>
      <c r="D230" s="223" t="s">
        <v>104</v>
      </c>
      <c r="E230" s="224" t="s">
        <v>104</v>
      </c>
      <c r="F230" s="199">
        <f>(F204+H204+J204+L204+N204++P204+R204+T204+V204+X204+Z204+AB204)</f>
        <v>265</v>
      </c>
      <c r="G230" s="200"/>
      <c r="H230" s="201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>
      <c r="B231" s="205" t="s">
        <v>105</v>
      </c>
      <c r="C231" s="206" t="s">
        <v>106</v>
      </c>
      <c r="D231" s="206" t="s">
        <v>106</v>
      </c>
      <c r="E231" s="217" t="s">
        <v>106</v>
      </c>
      <c r="F231" s="199">
        <f>(F205+H205+J205+L205+N205++P205+R205+T205+V205+X205+Z205+AB205)</f>
        <v>1195</v>
      </c>
      <c r="G231" s="200"/>
      <c r="H231" s="201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>
      <c r="B232" s="205" t="s">
        <v>107</v>
      </c>
      <c r="C232" s="206" t="s">
        <v>108</v>
      </c>
      <c r="D232" s="206" t="s">
        <v>108</v>
      </c>
      <c r="E232" s="217" t="s">
        <v>108</v>
      </c>
      <c r="F232" s="199">
        <f>(F206+H206+J206+L206+N206+P206+R206+T206+V206+X206+Z206+AB206)</f>
        <v>156</v>
      </c>
      <c r="G232" s="200"/>
      <c r="H232" s="20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>
      <c r="B233" s="208" t="s">
        <v>109</v>
      </c>
      <c r="C233" s="209" t="s">
        <v>110</v>
      </c>
      <c r="D233" s="209" t="s">
        <v>110</v>
      </c>
      <c r="E233" s="216" t="s">
        <v>110</v>
      </c>
      <c r="F233" s="199">
        <f>(F207+H207+J207+L207+N207+P207+R207+T207+V207+X207+Z207+AB207)</f>
        <v>675</v>
      </c>
      <c r="G233" s="200"/>
      <c r="H233" s="20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>
      <c r="B234" s="208" t="s">
        <v>111</v>
      </c>
      <c r="C234" s="209" t="s">
        <v>112</v>
      </c>
      <c r="D234" s="209" t="s">
        <v>112</v>
      </c>
      <c r="E234" s="216" t="s">
        <v>112</v>
      </c>
      <c r="F234" s="199">
        <f>(F208+H208+J208+L208+N208+P208+R208+T208+V208+X208+Z208+AB208)</f>
        <v>549</v>
      </c>
      <c r="G234" s="200"/>
      <c r="H234" s="20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>
      <c r="B235" s="208" t="s">
        <v>113</v>
      </c>
      <c r="C235" s="209" t="s">
        <v>114</v>
      </c>
      <c r="D235" s="209" t="s">
        <v>114</v>
      </c>
      <c r="E235" s="216" t="s">
        <v>114</v>
      </c>
      <c r="F235" s="199">
        <f>(F209+H209+J209+L209+N209+P209+R209+T209+V209+X209+Z209+AB209)</f>
        <v>3</v>
      </c>
      <c r="G235" s="200"/>
      <c r="H235" s="20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>
      <c r="B236" s="208" t="s">
        <v>115</v>
      </c>
      <c r="C236" s="209" t="s">
        <v>116</v>
      </c>
      <c r="D236" s="209" t="s">
        <v>116</v>
      </c>
      <c r="E236" s="216" t="s">
        <v>116</v>
      </c>
      <c r="F236" s="199">
        <f t="shared" ref="F236:F249" si="1">(F210+H210+J210+L210+N210+P210+R210+T210+V210+X210+Z210+AB210)</f>
        <v>3040</v>
      </c>
      <c r="G236" s="200"/>
      <c r="H236" s="20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>
      <c r="B237" s="218" t="s">
        <v>82</v>
      </c>
      <c r="C237" s="206" t="s">
        <v>117</v>
      </c>
      <c r="D237" s="206" t="s">
        <v>117</v>
      </c>
      <c r="E237" s="217" t="s">
        <v>117</v>
      </c>
      <c r="F237" s="199">
        <f t="shared" si="1"/>
        <v>386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>
      <c r="B238" s="205" t="s">
        <v>118</v>
      </c>
      <c r="C238" s="206" t="s">
        <v>119</v>
      </c>
      <c r="D238" s="206" t="s">
        <v>119</v>
      </c>
      <c r="E238" s="217" t="s">
        <v>119</v>
      </c>
      <c r="F238" s="199">
        <f t="shared" si="1"/>
        <v>171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>
      <c r="B239" s="205" t="s">
        <v>120</v>
      </c>
      <c r="C239" s="206" t="s">
        <v>121</v>
      </c>
      <c r="D239" s="206" t="s">
        <v>121</v>
      </c>
      <c r="E239" s="217" t="s">
        <v>121</v>
      </c>
      <c r="F239" s="199">
        <f t="shared" si="1"/>
        <v>293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>
      <c r="B240" s="205" t="s">
        <v>122</v>
      </c>
      <c r="C240" s="206" t="s">
        <v>123</v>
      </c>
      <c r="D240" s="206" t="s">
        <v>123</v>
      </c>
      <c r="E240" s="217" t="s">
        <v>123</v>
      </c>
      <c r="F240" s="199">
        <f t="shared" si="1"/>
        <v>419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>
      <c r="B241" s="208" t="s">
        <v>84</v>
      </c>
      <c r="C241" s="209" t="s">
        <v>124</v>
      </c>
      <c r="D241" s="209" t="s">
        <v>124</v>
      </c>
      <c r="E241" s="216" t="s">
        <v>124</v>
      </c>
      <c r="F241" s="199">
        <f t="shared" si="1"/>
        <v>30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>
      <c r="B242" s="205" t="s">
        <v>125</v>
      </c>
      <c r="C242" s="206" t="s">
        <v>126</v>
      </c>
      <c r="D242" s="206" t="s">
        <v>126</v>
      </c>
      <c r="E242" s="217" t="s">
        <v>126</v>
      </c>
      <c r="F242" s="199">
        <f t="shared" si="1"/>
        <v>627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>
      <c r="B243" s="205" t="s">
        <v>61</v>
      </c>
      <c r="C243" s="206" t="s">
        <v>127</v>
      </c>
      <c r="D243" s="206" t="s">
        <v>127</v>
      </c>
      <c r="E243" s="217" t="s">
        <v>127</v>
      </c>
      <c r="F243" s="199">
        <f t="shared" si="1"/>
        <v>402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>
      <c r="B244" s="208" t="s">
        <v>128</v>
      </c>
      <c r="C244" s="209" t="s">
        <v>129</v>
      </c>
      <c r="D244" s="209" t="s">
        <v>129</v>
      </c>
      <c r="E244" s="216" t="s">
        <v>129</v>
      </c>
      <c r="F244" s="199">
        <f t="shared" si="1"/>
        <v>304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>
      <c r="B245" s="208" t="s">
        <v>130</v>
      </c>
      <c r="C245" s="209" t="s">
        <v>131</v>
      </c>
      <c r="D245" s="209" t="s">
        <v>131</v>
      </c>
      <c r="E245" s="216" t="s">
        <v>131</v>
      </c>
      <c r="F245" s="199">
        <f t="shared" si="1"/>
        <v>2008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>
      <c r="B246" s="208" t="s">
        <v>132</v>
      </c>
      <c r="C246" s="209" t="s">
        <v>133</v>
      </c>
      <c r="D246" s="209" t="s">
        <v>133</v>
      </c>
      <c r="E246" s="216" t="s">
        <v>133</v>
      </c>
      <c r="F246" s="199">
        <f t="shared" si="1"/>
        <v>52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>
      <c r="B247" s="208" t="s">
        <v>134</v>
      </c>
      <c r="C247" s="209" t="s">
        <v>135</v>
      </c>
      <c r="D247" s="209" t="s">
        <v>135</v>
      </c>
      <c r="E247" s="216" t="s">
        <v>135</v>
      </c>
      <c r="F247" s="199">
        <f t="shared" si="1"/>
        <v>6437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>
      <c r="B248" s="205" t="s">
        <v>136</v>
      </c>
      <c r="C248" s="206" t="s">
        <v>137</v>
      </c>
      <c r="D248" s="206" t="s">
        <v>137</v>
      </c>
      <c r="E248" s="217" t="s">
        <v>137</v>
      </c>
      <c r="F248" s="199">
        <f t="shared" si="1"/>
        <v>99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>
      <c r="B249" s="247" t="s">
        <v>138</v>
      </c>
      <c r="C249" s="248" t="s">
        <v>139</v>
      </c>
      <c r="D249" s="248" t="s">
        <v>139</v>
      </c>
      <c r="E249" s="444" t="s">
        <v>139</v>
      </c>
      <c r="F249" s="202">
        <f t="shared" si="1"/>
        <v>452</v>
      </c>
      <c r="G249" s="203"/>
      <c r="H249" s="20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>
      <c r="B250" s="445" t="s">
        <v>41</v>
      </c>
      <c r="C250" s="446"/>
      <c r="D250" s="446"/>
      <c r="E250" s="447"/>
      <c r="F250" s="257">
        <f>SUM(F229:F249)</f>
        <v>18025</v>
      </c>
      <c r="G250" s="258"/>
      <c r="H250" s="259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29" ht="6.75" customHeight="1" thickBot="1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29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29" ht="12.75" customHeight="1">
      <c r="B255" s="219" t="s">
        <v>85</v>
      </c>
      <c r="C255" s="220" t="s">
        <v>103</v>
      </c>
      <c r="D255" s="220" t="s">
        <v>103</v>
      </c>
      <c r="E255" s="253" t="s">
        <v>103</v>
      </c>
      <c r="F255" s="198">
        <v>1</v>
      </c>
      <c r="G255" s="169">
        <v>1</v>
      </c>
      <c r="H255" s="198">
        <v>1</v>
      </c>
      <c r="I255" s="169">
        <v>1</v>
      </c>
      <c r="J255" s="198">
        <v>1</v>
      </c>
      <c r="K255" s="169">
        <v>1</v>
      </c>
      <c r="L255" s="198">
        <v>1</v>
      </c>
      <c r="M255" s="169">
        <v>1</v>
      </c>
      <c r="N255" s="198" t="s">
        <v>151</v>
      </c>
      <c r="O255" s="169" t="s">
        <v>151</v>
      </c>
      <c r="P255" s="198"/>
      <c r="Q255" s="169"/>
      <c r="R255" s="198"/>
      <c r="S255" s="169"/>
      <c r="T255" s="198"/>
      <c r="U255" s="169"/>
      <c r="V255" s="198"/>
      <c r="W255" s="169"/>
      <c r="X255" s="198"/>
      <c r="Y255" s="169"/>
      <c r="Z255" s="242"/>
      <c r="AA255" s="169"/>
      <c r="AB255" s="242"/>
      <c r="AC255" s="169"/>
    </row>
    <row r="256" spans="2:29" ht="24.75" customHeight="1">
      <c r="B256" s="222" t="s">
        <v>80</v>
      </c>
      <c r="C256" s="223" t="s">
        <v>104</v>
      </c>
      <c r="D256" s="223" t="s">
        <v>104</v>
      </c>
      <c r="E256" s="254" t="s">
        <v>104</v>
      </c>
      <c r="F256" s="198">
        <v>1</v>
      </c>
      <c r="G256" s="169">
        <v>1</v>
      </c>
      <c r="H256" s="198">
        <v>1</v>
      </c>
      <c r="I256" s="169">
        <v>1</v>
      </c>
      <c r="J256" s="198">
        <v>1</v>
      </c>
      <c r="K256" s="169">
        <v>1</v>
      </c>
      <c r="L256" s="198">
        <v>1</v>
      </c>
      <c r="M256" s="169">
        <v>1</v>
      </c>
      <c r="N256" s="198" t="s">
        <v>151</v>
      </c>
      <c r="O256" s="169" t="s">
        <v>151</v>
      </c>
      <c r="P256" s="198"/>
      <c r="Q256" s="169"/>
      <c r="R256" s="198"/>
      <c r="S256" s="169"/>
      <c r="T256" s="198"/>
      <c r="U256" s="169"/>
      <c r="V256" s="198"/>
      <c r="W256" s="169"/>
      <c r="X256" s="198"/>
      <c r="Y256" s="169"/>
      <c r="Z256" s="242"/>
      <c r="AA256" s="169"/>
      <c r="AB256" s="242"/>
      <c r="AC256" s="169"/>
    </row>
    <row r="257" spans="2:29" ht="12.75" customHeight="1">
      <c r="B257" s="205" t="s">
        <v>105</v>
      </c>
      <c r="C257" s="206" t="s">
        <v>106</v>
      </c>
      <c r="D257" s="206" t="s">
        <v>106</v>
      </c>
      <c r="E257" s="207" t="s">
        <v>106</v>
      </c>
      <c r="F257" s="198">
        <v>1</v>
      </c>
      <c r="G257" s="169">
        <v>1</v>
      </c>
      <c r="H257" s="198">
        <v>1</v>
      </c>
      <c r="I257" s="169">
        <v>1</v>
      </c>
      <c r="J257" s="198">
        <v>1</v>
      </c>
      <c r="K257" s="169">
        <v>1</v>
      </c>
      <c r="L257" s="198">
        <v>1</v>
      </c>
      <c r="M257" s="169">
        <v>1</v>
      </c>
      <c r="N257" s="198" t="s">
        <v>151</v>
      </c>
      <c r="O257" s="169" t="s">
        <v>151</v>
      </c>
      <c r="P257" s="198"/>
      <c r="Q257" s="169"/>
      <c r="R257" s="198"/>
      <c r="S257" s="169"/>
      <c r="T257" s="198"/>
      <c r="U257" s="169"/>
      <c r="V257" s="198"/>
      <c r="W257" s="169"/>
      <c r="X257" s="198"/>
      <c r="Y257" s="169"/>
      <c r="Z257" s="242"/>
      <c r="AA257" s="169"/>
      <c r="AB257" s="242"/>
      <c r="AC257" s="169"/>
    </row>
    <row r="258" spans="2:29" ht="12.75" customHeight="1">
      <c r="B258" s="205" t="s">
        <v>107</v>
      </c>
      <c r="C258" s="206" t="s">
        <v>108</v>
      </c>
      <c r="D258" s="206" t="s">
        <v>108</v>
      </c>
      <c r="E258" s="207" t="s">
        <v>108</v>
      </c>
      <c r="F258" s="198">
        <v>1</v>
      </c>
      <c r="G258" s="169">
        <v>1</v>
      </c>
      <c r="H258" s="198">
        <v>1</v>
      </c>
      <c r="I258" s="169">
        <v>1</v>
      </c>
      <c r="J258" s="198">
        <v>1</v>
      </c>
      <c r="K258" s="169">
        <v>1</v>
      </c>
      <c r="L258" s="198">
        <v>1</v>
      </c>
      <c r="M258" s="169">
        <v>1</v>
      </c>
      <c r="N258" s="198" t="s">
        <v>151</v>
      </c>
      <c r="O258" s="169" t="s">
        <v>151</v>
      </c>
      <c r="P258" s="198"/>
      <c r="Q258" s="169"/>
      <c r="R258" s="198"/>
      <c r="S258" s="169"/>
      <c r="T258" s="198"/>
      <c r="U258" s="169"/>
      <c r="V258" s="198"/>
      <c r="W258" s="169"/>
      <c r="X258" s="198"/>
      <c r="Y258" s="169"/>
      <c r="Z258" s="242"/>
      <c r="AA258" s="169"/>
      <c r="AB258" s="242"/>
      <c r="AC258" s="169"/>
    </row>
    <row r="259" spans="2:29" ht="12.75" customHeight="1">
      <c r="B259" s="208" t="s">
        <v>109</v>
      </c>
      <c r="C259" s="209" t="s">
        <v>110</v>
      </c>
      <c r="D259" s="209" t="s">
        <v>110</v>
      </c>
      <c r="E259" s="210" t="s">
        <v>110</v>
      </c>
      <c r="F259" s="198">
        <v>1</v>
      </c>
      <c r="G259" s="169">
        <v>1</v>
      </c>
      <c r="H259" s="198">
        <v>1</v>
      </c>
      <c r="I259" s="169">
        <v>1</v>
      </c>
      <c r="J259" s="198">
        <v>1</v>
      </c>
      <c r="K259" s="169">
        <v>1</v>
      </c>
      <c r="L259" s="198">
        <v>1</v>
      </c>
      <c r="M259" s="169">
        <v>1</v>
      </c>
      <c r="N259" s="198" t="s">
        <v>151</v>
      </c>
      <c r="O259" s="169" t="s">
        <v>151</v>
      </c>
      <c r="P259" s="198"/>
      <c r="Q259" s="169"/>
      <c r="R259" s="198"/>
      <c r="S259" s="169"/>
      <c r="T259" s="198"/>
      <c r="U259" s="169"/>
      <c r="V259" s="198"/>
      <c r="W259" s="169"/>
      <c r="X259" s="198"/>
      <c r="Y259" s="169"/>
      <c r="Z259" s="273"/>
      <c r="AA259" s="169"/>
      <c r="AB259" s="242"/>
      <c r="AC259" s="169"/>
    </row>
    <row r="260" spans="2:29" ht="12.75" customHeight="1">
      <c r="B260" s="208" t="s">
        <v>111</v>
      </c>
      <c r="C260" s="209" t="s">
        <v>112</v>
      </c>
      <c r="D260" s="209" t="s">
        <v>112</v>
      </c>
      <c r="E260" s="210" t="s">
        <v>112</v>
      </c>
      <c r="F260" s="198">
        <v>1</v>
      </c>
      <c r="G260" s="169">
        <v>1</v>
      </c>
      <c r="H260" s="198">
        <v>1</v>
      </c>
      <c r="I260" s="169">
        <v>1</v>
      </c>
      <c r="J260" s="198">
        <v>1</v>
      </c>
      <c r="K260" s="169">
        <v>1</v>
      </c>
      <c r="L260" s="198">
        <v>1</v>
      </c>
      <c r="M260" s="169">
        <v>1</v>
      </c>
      <c r="N260" s="198" t="s">
        <v>151</v>
      </c>
      <c r="O260" s="169" t="s">
        <v>151</v>
      </c>
      <c r="P260" s="198"/>
      <c r="Q260" s="169"/>
      <c r="R260" s="198"/>
      <c r="S260" s="169"/>
      <c r="T260" s="198"/>
      <c r="U260" s="169"/>
      <c r="V260" s="198"/>
      <c r="W260" s="169"/>
      <c r="X260" s="198"/>
      <c r="Y260" s="169"/>
      <c r="Z260" s="242"/>
      <c r="AA260" s="169"/>
      <c r="AB260" s="242"/>
      <c r="AC260" s="169"/>
    </row>
    <row r="261" spans="2:29" ht="12.75" customHeight="1">
      <c r="B261" s="208" t="s">
        <v>113</v>
      </c>
      <c r="C261" s="209" t="s">
        <v>114</v>
      </c>
      <c r="D261" s="209" t="s">
        <v>114</v>
      </c>
      <c r="E261" s="210" t="s">
        <v>114</v>
      </c>
      <c r="F261" s="198">
        <v>0</v>
      </c>
      <c r="G261" s="169">
        <v>1</v>
      </c>
      <c r="H261" s="198">
        <v>1</v>
      </c>
      <c r="I261" s="169">
        <v>1</v>
      </c>
      <c r="J261" s="198">
        <v>1</v>
      </c>
      <c r="K261" s="169">
        <v>1</v>
      </c>
      <c r="L261" s="198">
        <v>1</v>
      </c>
      <c r="M261" s="169">
        <v>1</v>
      </c>
      <c r="N261" s="198" t="s">
        <v>151</v>
      </c>
      <c r="O261" s="169" t="s">
        <v>151</v>
      </c>
      <c r="P261" s="198"/>
      <c r="Q261" s="169"/>
      <c r="R261" s="198"/>
      <c r="S261" s="169"/>
      <c r="T261" s="198"/>
      <c r="U261" s="169"/>
      <c r="V261" s="198"/>
      <c r="W261" s="169"/>
      <c r="X261" s="198"/>
      <c r="Y261" s="169"/>
      <c r="Z261" s="242"/>
      <c r="AA261" s="169"/>
      <c r="AB261" s="242"/>
      <c r="AC261" s="169"/>
    </row>
    <row r="262" spans="2:29" ht="26.25" customHeight="1">
      <c r="B262" s="208" t="s">
        <v>115</v>
      </c>
      <c r="C262" s="209" t="s">
        <v>116</v>
      </c>
      <c r="D262" s="209" t="s">
        <v>116</v>
      </c>
      <c r="E262" s="210" t="s">
        <v>116</v>
      </c>
      <c r="F262" s="198">
        <v>1</v>
      </c>
      <c r="G262" s="169">
        <v>1</v>
      </c>
      <c r="H262" s="198">
        <v>1</v>
      </c>
      <c r="I262" s="169">
        <v>1</v>
      </c>
      <c r="J262" s="198">
        <v>1</v>
      </c>
      <c r="K262" s="169">
        <v>1</v>
      </c>
      <c r="L262" s="198">
        <v>1</v>
      </c>
      <c r="M262" s="169">
        <v>1</v>
      </c>
      <c r="N262" s="198" t="s">
        <v>151</v>
      </c>
      <c r="O262" s="169" t="s">
        <v>151</v>
      </c>
      <c r="P262" s="198"/>
      <c r="Q262" s="169"/>
      <c r="R262" s="198"/>
      <c r="S262" s="169"/>
      <c r="T262" s="198"/>
      <c r="U262" s="169"/>
      <c r="V262" s="198"/>
      <c r="W262" s="169"/>
      <c r="X262" s="198"/>
      <c r="Y262" s="169"/>
      <c r="Z262" s="242"/>
      <c r="AA262" s="169"/>
      <c r="AB262" s="242"/>
      <c r="AC262" s="169"/>
    </row>
    <row r="263" spans="2:29" ht="21.75" customHeight="1">
      <c r="B263" s="218" t="s">
        <v>82</v>
      </c>
      <c r="C263" s="206" t="s">
        <v>117</v>
      </c>
      <c r="D263" s="206" t="s">
        <v>117</v>
      </c>
      <c r="E263" s="207" t="s">
        <v>117</v>
      </c>
      <c r="F263" s="198">
        <v>1</v>
      </c>
      <c r="G263" s="169">
        <v>1</v>
      </c>
      <c r="H263" s="198">
        <v>1</v>
      </c>
      <c r="I263" s="169">
        <v>1</v>
      </c>
      <c r="J263" s="198">
        <v>1</v>
      </c>
      <c r="K263" s="169">
        <v>1</v>
      </c>
      <c r="L263" s="198">
        <v>1</v>
      </c>
      <c r="M263" s="169">
        <v>1</v>
      </c>
      <c r="N263" s="198" t="s">
        <v>151</v>
      </c>
      <c r="O263" s="169" t="s">
        <v>151</v>
      </c>
      <c r="P263" s="198"/>
      <c r="Q263" s="169"/>
      <c r="R263" s="198"/>
      <c r="S263" s="169"/>
      <c r="T263" s="198"/>
      <c r="U263" s="169"/>
      <c r="V263" s="198"/>
      <c r="W263" s="169"/>
      <c r="X263" s="198"/>
      <c r="Y263" s="169"/>
      <c r="Z263" s="242"/>
      <c r="AA263" s="169"/>
      <c r="AB263" s="242"/>
      <c r="AC263" s="169"/>
    </row>
    <row r="264" spans="2:29" ht="12.75" customHeight="1">
      <c r="B264" s="205" t="s">
        <v>118</v>
      </c>
      <c r="C264" s="206" t="s">
        <v>119</v>
      </c>
      <c r="D264" s="206" t="s">
        <v>119</v>
      </c>
      <c r="E264" s="207" t="s">
        <v>119</v>
      </c>
      <c r="F264" s="198">
        <v>1</v>
      </c>
      <c r="G264" s="169">
        <v>1</v>
      </c>
      <c r="H264" s="198">
        <v>1</v>
      </c>
      <c r="I264" s="169">
        <v>1</v>
      </c>
      <c r="J264" s="198">
        <v>1</v>
      </c>
      <c r="K264" s="169">
        <v>1</v>
      </c>
      <c r="L264" s="198">
        <v>1</v>
      </c>
      <c r="M264" s="169">
        <v>1</v>
      </c>
      <c r="N264" s="198" t="s">
        <v>151</v>
      </c>
      <c r="O264" s="169" t="s">
        <v>151</v>
      </c>
      <c r="P264" s="198"/>
      <c r="Q264" s="169"/>
      <c r="R264" s="198"/>
      <c r="S264" s="169"/>
      <c r="T264" s="198"/>
      <c r="U264" s="169"/>
      <c r="V264" s="198"/>
      <c r="W264" s="169"/>
      <c r="X264" s="198"/>
      <c r="Y264" s="169"/>
      <c r="Z264" s="242"/>
      <c r="AA264" s="169"/>
      <c r="AB264" s="242"/>
      <c r="AC264" s="169"/>
    </row>
    <row r="265" spans="2:29" ht="12.75" customHeight="1">
      <c r="B265" s="205" t="s">
        <v>120</v>
      </c>
      <c r="C265" s="206" t="s">
        <v>121</v>
      </c>
      <c r="D265" s="206" t="s">
        <v>121</v>
      </c>
      <c r="E265" s="207" t="s">
        <v>121</v>
      </c>
      <c r="F265" s="198">
        <v>1</v>
      </c>
      <c r="G265" s="169">
        <v>1</v>
      </c>
      <c r="H265" s="198">
        <v>1</v>
      </c>
      <c r="I265" s="169">
        <v>1</v>
      </c>
      <c r="J265" s="198">
        <v>1</v>
      </c>
      <c r="K265" s="169">
        <v>1</v>
      </c>
      <c r="L265" s="198">
        <v>0.5</v>
      </c>
      <c r="M265" s="169"/>
      <c r="N265" s="198" t="s">
        <v>151</v>
      </c>
      <c r="O265" s="169" t="s">
        <v>151</v>
      </c>
      <c r="P265" s="198"/>
      <c r="Q265" s="169"/>
      <c r="R265" s="198"/>
      <c r="S265" s="169"/>
      <c r="T265" s="198"/>
      <c r="U265" s="169"/>
      <c r="V265" s="198"/>
      <c r="W265" s="169"/>
      <c r="X265" s="198"/>
      <c r="Y265" s="169"/>
      <c r="Z265" s="242"/>
      <c r="AA265" s="169"/>
      <c r="AB265" s="242"/>
      <c r="AC265" s="169"/>
    </row>
    <row r="266" spans="2:29" ht="12.75" customHeight="1">
      <c r="B266" s="205" t="s">
        <v>122</v>
      </c>
      <c r="C266" s="206" t="s">
        <v>123</v>
      </c>
      <c r="D266" s="206" t="s">
        <v>123</v>
      </c>
      <c r="E266" s="207" t="s">
        <v>123</v>
      </c>
      <c r="F266" s="198">
        <v>1</v>
      </c>
      <c r="G266" s="169">
        <v>1</v>
      </c>
      <c r="H266" s="198">
        <v>1</v>
      </c>
      <c r="I266" s="169">
        <v>1</v>
      </c>
      <c r="J266" s="198">
        <v>1</v>
      </c>
      <c r="K266" s="169">
        <v>1</v>
      </c>
      <c r="L266" s="198">
        <v>1</v>
      </c>
      <c r="M266" s="169">
        <v>1</v>
      </c>
      <c r="N266" s="198" t="s">
        <v>151</v>
      </c>
      <c r="O266" s="169" t="s">
        <v>151</v>
      </c>
      <c r="P266" s="198"/>
      <c r="Q266" s="169"/>
      <c r="R266" s="198"/>
      <c r="S266" s="169"/>
      <c r="T266" s="198"/>
      <c r="U266" s="169"/>
      <c r="V266" s="198"/>
      <c r="W266" s="169"/>
      <c r="X266" s="198"/>
      <c r="Y266" s="169"/>
      <c r="Z266" s="169"/>
      <c r="AA266" s="169"/>
      <c r="AB266" s="242"/>
      <c r="AC266" s="169"/>
    </row>
    <row r="267" spans="2:29" ht="12.75" customHeight="1">
      <c r="B267" s="208" t="s">
        <v>84</v>
      </c>
      <c r="C267" s="209" t="s">
        <v>124</v>
      </c>
      <c r="D267" s="209" t="s">
        <v>124</v>
      </c>
      <c r="E267" s="210" t="s">
        <v>124</v>
      </c>
      <c r="F267" s="198">
        <v>1</v>
      </c>
      <c r="G267" s="169">
        <v>1</v>
      </c>
      <c r="H267" s="198">
        <v>1</v>
      </c>
      <c r="I267" s="169">
        <v>1</v>
      </c>
      <c r="J267" s="198">
        <v>1</v>
      </c>
      <c r="K267" s="169">
        <v>1</v>
      </c>
      <c r="L267" s="198">
        <v>0.8</v>
      </c>
      <c r="M267" s="169"/>
      <c r="N267" s="198" t="s">
        <v>151</v>
      </c>
      <c r="O267" s="169" t="s">
        <v>151</v>
      </c>
      <c r="P267" s="198"/>
      <c r="Q267" s="169"/>
      <c r="R267" s="198"/>
      <c r="S267" s="169"/>
      <c r="T267" s="198"/>
      <c r="U267" s="169"/>
      <c r="V267" s="198"/>
      <c r="W267" s="169"/>
      <c r="X267" s="198"/>
      <c r="Y267" s="169"/>
      <c r="Z267" s="242"/>
      <c r="AA267" s="169"/>
      <c r="AB267" s="242"/>
      <c r="AC267" s="169"/>
    </row>
    <row r="268" spans="2:29" ht="12.75" customHeight="1">
      <c r="B268" s="205" t="s">
        <v>125</v>
      </c>
      <c r="C268" s="206" t="s">
        <v>126</v>
      </c>
      <c r="D268" s="206" t="s">
        <v>126</v>
      </c>
      <c r="E268" s="207" t="s">
        <v>126</v>
      </c>
      <c r="F268" s="198">
        <v>1</v>
      </c>
      <c r="G268" s="169">
        <v>1</v>
      </c>
      <c r="H268" s="198">
        <v>1</v>
      </c>
      <c r="I268" s="169">
        <v>1</v>
      </c>
      <c r="J268" s="198">
        <v>1</v>
      </c>
      <c r="K268" s="169">
        <v>1</v>
      </c>
      <c r="L268" s="198">
        <v>1</v>
      </c>
      <c r="M268" s="169">
        <v>1</v>
      </c>
      <c r="N268" s="198" t="s">
        <v>151</v>
      </c>
      <c r="O268" s="169" t="s">
        <v>151</v>
      </c>
      <c r="P268" s="198"/>
      <c r="Q268" s="169"/>
      <c r="R268" s="198"/>
      <c r="S268" s="169"/>
      <c r="T268" s="198"/>
      <c r="U268" s="169"/>
      <c r="V268" s="198"/>
      <c r="W268" s="169"/>
      <c r="X268" s="198"/>
      <c r="Y268" s="169"/>
      <c r="Z268" s="242"/>
      <c r="AA268" s="169"/>
      <c r="AB268" s="242"/>
      <c r="AC268" s="169"/>
    </row>
    <row r="269" spans="2:29" ht="12.75" customHeight="1">
      <c r="B269" s="205" t="s">
        <v>61</v>
      </c>
      <c r="C269" s="206" t="s">
        <v>127</v>
      </c>
      <c r="D269" s="206" t="s">
        <v>127</v>
      </c>
      <c r="E269" s="207" t="s">
        <v>127</v>
      </c>
      <c r="F269" s="198">
        <v>1</v>
      </c>
      <c r="G269" s="169">
        <v>1</v>
      </c>
      <c r="H269" s="198">
        <v>1</v>
      </c>
      <c r="I269" s="169">
        <v>1</v>
      </c>
      <c r="J269" s="198">
        <v>1</v>
      </c>
      <c r="K269" s="169">
        <v>1</v>
      </c>
      <c r="L269" s="198">
        <v>1</v>
      </c>
      <c r="M269" s="169">
        <v>1</v>
      </c>
      <c r="N269" s="198" t="s">
        <v>151</v>
      </c>
      <c r="O269" s="169" t="s">
        <v>151</v>
      </c>
      <c r="P269" s="198"/>
      <c r="Q269" s="169"/>
      <c r="R269" s="198"/>
      <c r="S269" s="169"/>
      <c r="T269" s="198"/>
      <c r="U269" s="169"/>
      <c r="V269" s="198"/>
      <c r="W269" s="169"/>
      <c r="X269" s="198"/>
      <c r="Y269" s="169"/>
      <c r="Z269" s="242"/>
      <c r="AA269" s="169"/>
      <c r="AB269" s="242"/>
      <c r="AC269" s="169"/>
    </row>
    <row r="270" spans="2:29" ht="12.75" customHeight="1">
      <c r="B270" s="208" t="s">
        <v>128</v>
      </c>
      <c r="C270" s="209" t="s">
        <v>129</v>
      </c>
      <c r="D270" s="209" t="s">
        <v>129</v>
      </c>
      <c r="E270" s="210" t="s">
        <v>129</v>
      </c>
      <c r="F270" s="198">
        <v>1</v>
      </c>
      <c r="G270" s="169">
        <v>1</v>
      </c>
      <c r="H270" s="198">
        <v>1</v>
      </c>
      <c r="I270" s="169">
        <v>1</v>
      </c>
      <c r="J270" s="198">
        <v>1</v>
      </c>
      <c r="K270" s="169">
        <v>1</v>
      </c>
      <c r="L270" s="198">
        <v>1</v>
      </c>
      <c r="M270" s="169">
        <v>1</v>
      </c>
      <c r="N270" s="198" t="s">
        <v>163</v>
      </c>
      <c r="O270" s="169" t="s">
        <v>163</v>
      </c>
      <c r="P270" s="198"/>
      <c r="Q270" s="169"/>
      <c r="R270" s="198"/>
      <c r="S270" s="169"/>
      <c r="T270" s="198"/>
      <c r="U270" s="169"/>
      <c r="V270" s="198"/>
      <c r="W270" s="169"/>
      <c r="X270" s="198"/>
      <c r="Y270" s="169"/>
      <c r="Z270" s="242"/>
      <c r="AA270" s="169"/>
      <c r="AB270" s="242"/>
      <c r="AC270" s="169"/>
    </row>
    <row r="271" spans="2:29" ht="23.25" customHeight="1">
      <c r="B271" s="208" t="s">
        <v>130</v>
      </c>
      <c r="C271" s="209" t="s">
        <v>131</v>
      </c>
      <c r="D271" s="209" t="s">
        <v>131</v>
      </c>
      <c r="E271" s="210" t="s">
        <v>131</v>
      </c>
      <c r="F271" s="198">
        <v>1</v>
      </c>
      <c r="G271" s="169">
        <v>1</v>
      </c>
      <c r="H271" s="198">
        <v>1</v>
      </c>
      <c r="I271" s="169">
        <v>1</v>
      </c>
      <c r="J271" s="198">
        <v>1</v>
      </c>
      <c r="K271" s="169">
        <v>1</v>
      </c>
      <c r="L271" s="198">
        <v>1</v>
      </c>
      <c r="M271" s="169">
        <v>1</v>
      </c>
      <c r="N271" s="198" t="s">
        <v>151</v>
      </c>
      <c r="O271" s="169" t="s">
        <v>151</v>
      </c>
      <c r="P271" s="198"/>
      <c r="Q271" s="169"/>
      <c r="R271" s="198"/>
      <c r="S271" s="169"/>
      <c r="T271" s="198"/>
      <c r="U271" s="169"/>
      <c r="V271" s="198"/>
      <c r="W271" s="169"/>
      <c r="X271" s="198"/>
      <c r="Y271" s="169"/>
      <c r="Z271" s="242"/>
      <c r="AA271" s="169"/>
      <c r="AB271" s="242"/>
      <c r="AC271" s="169"/>
    </row>
    <row r="272" spans="2:29" ht="12.75" customHeight="1">
      <c r="B272" s="208" t="s">
        <v>132</v>
      </c>
      <c r="C272" s="209" t="s">
        <v>133</v>
      </c>
      <c r="D272" s="209" t="s">
        <v>133</v>
      </c>
      <c r="E272" s="210" t="s">
        <v>133</v>
      </c>
      <c r="F272" s="198">
        <v>1</v>
      </c>
      <c r="G272" s="169">
        <v>1</v>
      </c>
      <c r="H272" s="198">
        <v>1</v>
      </c>
      <c r="I272" s="169">
        <v>1</v>
      </c>
      <c r="J272" s="198">
        <v>1</v>
      </c>
      <c r="K272" s="169">
        <v>1</v>
      </c>
      <c r="L272" s="198">
        <v>1</v>
      </c>
      <c r="M272" s="169">
        <v>1</v>
      </c>
      <c r="N272" s="198" t="s">
        <v>151</v>
      </c>
      <c r="O272" s="169" t="s">
        <v>151</v>
      </c>
      <c r="P272" s="198"/>
      <c r="Q272" s="169"/>
      <c r="R272" s="198"/>
      <c r="S272" s="169"/>
      <c r="T272" s="198"/>
      <c r="U272" s="169"/>
      <c r="V272" s="198"/>
      <c r="W272" s="169"/>
      <c r="X272" s="198"/>
      <c r="Y272" s="169"/>
      <c r="Z272" s="242"/>
      <c r="AA272" s="169"/>
      <c r="AB272" s="242"/>
      <c r="AC272" s="169"/>
    </row>
    <row r="273" spans="2:40" ht="12.75" customHeight="1">
      <c r="B273" s="208" t="s">
        <v>134</v>
      </c>
      <c r="C273" s="209" t="s">
        <v>135</v>
      </c>
      <c r="D273" s="209" t="s">
        <v>135</v>
      </c>
      <c r="E273" s="210" t="s">
        <v>135</v>
      </c>
      <c r="F273" s="198">
        <v>0.99460000000000004</v>
      </c>
      <c r="G273" s="169">
        <v>1</v>
      </c>
      <c r="H273" s="198">
        <v>1</v>
      </c>
      <c r="I273" s="169">
        <v>1</v>
      </c>
      <c r="J273" s="198">
        <v>1</v>
      </c>
      <c r="K273" s="169">
        <v>1</v>
      </c>
      <c r="L273" s="198">
        <v>1</v>
      </c>
      <c r="M273" s="169">
        <v>1</v>
      </c>
      <c r="N273" s="198" t="s">
        <v>151</v>
      </c>
      <c r="O273" s="169" t="s">
        <v>151</v>
      </c>
      <c r="P273" s="198"/>
      <c r="Q273" s="169"/>
      <c r="R273" s="198"/>
      <c r="S273" s="169"/>
      <c r="T273" s="198"/>
      <c r="U273" s="169"/>
      <c r="V273" s="198"/>
      <c r="W273" s="169"/>
      <c r="X273" s="198"/>
      <c r="Y273" s="169"/>
      <c r="Z273" s="242"/>
      <c r="AA273" s="169"/>
      <c r="AB273" s="242"/>
      <c r="AC273" s="169"/>
    </row>
    <row r="274" spans="2:40" ht="23.25" customHeight="1">
      <c r="B274" s="205" t="s">
        <v>136</v>
      </c>
      <c r="C274" s="206" t="s">
        <v>137</v>
      </c>
      <c r="D274" s="206" t="s">
        <v>137</v>
      </c>
      <c r="E274" s="207" t="s">
        <v>137</v>
      </c>
      <c r="F274" s="198">
        <v>1</v>
      </c>
      <c r="G274" s="169">
        <v>1</v>
      </c>
      <c r="H274" s="198">
        <v>1</v>
      </c>
      <c r="I274" s="169">
        <v>1</v>
      </c>
      <c r="J274" s="198">
        <v>1</v>
      </c>
      <c r="K274" s="169">
        <v>1</v>
      </c>
      <c r="L274" s="198">
        <v>1</v>
      </c>
      <c r="M274" s="169">
        <v>1</v>
      </c>
      <c r="N274" s="198" t="s">
        <v>151</v>
      </c>
      <c r="O274" s="169" t="s">
        <v>151</v>
      </c>
      <c r="P274" s="198"/>
      <c r="Q274" s="169"/>
      <c r="R274" s="198"/>
      <c r="S274" s="169"/>
      <c r="T274" s="198"/>
      <c r="U274" s="169"/>
      <c r="V274" s="198"/>
      <c r="W274" s="169"/>
      <c r="X274" s="198"/>
      <c r="Y274" s="169"/>
      <c r="Z274" s="242"/>
      <c r="AA274" s="169"/>
      <c r="AB274" s="242"/>
      <c r="AC274" s="169"/>
    </row>
    <row r="275" spans="2:40" ht="13.5" customHeight="1" thickBot="1">
      <c r="B275" s="247" t="s">
        <v>138</v>
      </c>
      <c r="C275" s="248" t="s">
        <v>139</v>
      </c>
      <c r="D275" s="248" t="s">
        <v>139</v>
      </c>
      <c r="E275" s="249" t="s">
        <v>139</v>
      </c>
      <c r="F275" s="198">
        <v>1</v>
      </c>
      <c r="G275" s="169">
        <v>1</v>
      </c>
      <c r="H275" s="198">
        <v>1</v>
      </c>
      <c r="I275" s="169">
        <v>1</v>
      </c>
      <c r="J275" s="198">
        <v>1</v>
      </c>
      <c r="K275" s="169">
        <v>1</v>
      </c>
      <c r="L275" s="198">
        <v>1</v>
      </c>
      <c r="M275" s="169">
        <v>1</v>
      </c>
      <c r="N275" s="198" t="s">
        <v>151</v>
      </c>
      <c r="O275" s="169" t="s">
        <v>151</v>
      </c>
      <c r="P275" s="198"/>
      <c r="Q275" s="169"/>
      <c r="R275" s="198"/>
      <c r="S275" s="169"/>
      <c r="T275" s="198"/>
      <c r="U275" s="169"/>
      <c r="V275" s="198"/>
      <c r="W275" s="169"/>
      <c r="X275" s="198"/>
      <c r="Y275" s="169"/>
      <c r="Z275" s="242"/>
      <c r="AA275" s="169"/>
      <c r="AB275" s="242"/>
      <c r="AC275" s="169"/>
    </row>
    <row r="276" spans="2:40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/>
    <row r="280" spans="2:40" ht="12.75" customHeight="1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</row>
    <row r="281" spans="2:40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>
      <c r="B283" s="246" t="s">
        <v>46</v>
      </c>
      <c r="C283" s="184"/>
      <c r="D283" s="184"/>
      <c r="E283" s="184"/>
      <c r="F283" s="177">
        <v>2799</v>
      </c>
      <c r="G283" s="177"/>
      <c r="H283" s="177">
        <v>2917</v>
      </c>
      <c r="I283" s="177"/>
      <c r="J283" s="177">
        <v>2712</v>
      </c>
      <c r="K283" s="177"/>
      <c r="L283" s="177">
        <v>2709</v>
      </c>
      <c r="M283" s="177"/>
      <c r="N283" s="177">
        <v>2709</v>
      </c>
      <c r="O283" s="177"/>
      <c r="P283" s="177"/>
      <c r="Q283" s="177"/>
      <c r="R283" s="177"/>
      <c r="S283" s="177"/>
      <c r="T283" s="177"/>
      <c r="U283" s="177"/>
      <c r="V283" s="177"/>
      <c r="W283" s="177"/>
      <c r="X283" s="177"/>
      <c r="Y283" s="177"/>
      <c r="Z283" s="177"/>
      <c r="AA283" s="177"/>
      <c r="AB283" s="177"/>
      <c r="AC283" s="177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>
      <c r="B284" s="186" t="s">
        <v>47</v>
      </c>
      <c r="C284" s="126"/>
      <c r="D284" s="126"/>
      <c r="E284" s="126"/>
      <c r="F284" s="169">
        <v>183</v>
      </c>
      <c r="G284" s="169"/>
      <c r="H284" s="169">
        <v>262</v>
      </c>
      <c r="I284" s="169"/>
      <c r="J284" s="169">
        <v>263</v>
      </c>
      <c r="K284" s="169"/>
      <c r="L284" s="169">
        <v>233</v>
      </c>
      <c r="M284" s="169"/>
      <c r="N284" s="169">
        <v>206</v>
      </c>
      <c r="O284" s="169"/>
      <c r="P284" s="169"/>
      <c r="Q284" s="169"/>
      <c r="R284" s="169"/>
      <c r="S284" s="169"/>
      <c r="T284" s="169"/>
      <c r="U284" s="169"/>
      <c r="V284" s="169"/>
      <c r="W284" s="169"/>
      <c r="X284" s="169"/>
      <c r="Y284" s="169"/>
      <c r="Z284" s="169"/>
      <c r="AA284" s="169"/>
      <c r="AB284" s="169"/>
      <c r="AC284" s="169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>
      <c r="B285" s="186" t="s">
        <v>48</v>
      </c>
      <c r="C285" s="126"/>
      <c r="D285" s="126"/>
      <c r="E285" s="126"/>
      <c r="F285" s="169">
        <v>1</v>
      </c>
      <c r="G285" s="169"/>
      <c r="H285" s="169">
        <v>1</v>
      </c>
      <c r="I285" s="169"/>
      <c r="J285" s="169">
        <v>0</v>
      </c>
      <c r="K285" s="169"/>
      <c r="L285" s="169">
        <v>1</v>
      </c>
      <c r="M285" s="169"/>
      <c r="N285" s="169">
        <v>0</v>
      </c>
      <c r="O285" s="169"/>
      <c r="P285" s="169"/>
      <c r="Q285" s="169"/>
      <c r="R285" s="169"/>
      <c r="S285" s="169"/>
      <c r="T285" s="169"/>
      <c r="U285" s="169"/>
      <c r="V285" s="169"/>
      <c r="W285" s="169"/>
      <c r="X285" s="169"/>
      <c r="Y285" s="169"/>
      <c r="Z285" s="169"/>
      <c r="AA285" s="169"/>
      <c r="AB285" s="169"/>
      <c r="AC285" s="169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0</v>
      </c>
      <c r="K286" s="169"/>
      <c r="L286" s="169">
        <v>0</v>
      </c>
      <c r="M286" s="169"/>
      <c r="N286" s="169">
        <v>0</v>
      </c>
      <c r="O286" s="169"/>
      <c r="P286" s="169"/>
      <c r="Q286" s="169"/>
      <c r="R286" s="169"/>
      <c r="S286" s="169"/>
      <c r="T286" s="169"/>
      <c r="U286" s="169"/>
      <c r="V286" s="169"/>
      <c r="W286" s="169"/>
      <c r="X286" s="169"/>
      <c r="Y286" s="169"/>
      <c r="Z286" s="169"/>
      <c r="AA286" s="169"/>
      <c r="AB286" s="169"/>
      <c r="AC286" s="169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>
      <c r="B287" s="186" t="s">
        <v>6</v>
      </c>
      <c r="C287" s="126"/>
      <c r="D287" s="126"/>
      <c r="E287" s="126"/>
      <c r="F287" s="169">
        <v>138</v>
      </c>
      <c r="G287" s="169"/>
      <c r="H287" s="169">
        <v>199</v>
      </c>
      <c r="I287" s="169"/>
      <c r="J287" s="169">
        <v>191</v>
      </c>
      <c r="K287" s="169"/>
      <c r="L287" s="169">
        <v>116</v>
      </c>
      <c r="M287" s="169"/>
      <c r="N287" s="169">
        <v>204</v>
      </c>
      <c r="O287" s="169"/>
      <c r="P287" s="169"/>
      <c r="Q287" s="169"/>
      <c r="R287" s="169"/>
      <c r="S287" s="169"/>
      <c r="T287" s="169"/>
      <c r="U287" s="169"/>
      <c r="V287" s="169"/>
      <c r="W287" s="169"/>
      <c r="X287" s="169"/>
      <c r="Y287" s="169"/>
      <c r="Z287" s="169"/>
      <c r="AA287" s="169"/>
      <c r="AB287" s="169"/>
      <c r="AC287" s="169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>
      <c r="B288" s="189" t="s">
        <v>50</v>
      </c>
      <c r="C288" s="173"/>
      <c r="D288" s="173"/>
      <c r="E288" s="173"/>
      <c r="F288" s="169">
        <v>291</v>
      </c>
      <c r="G288" s="169"/>
      <c r="H288" s="169">
        <v>524</v>
      </c>
      <c r="I288" s="169"/>
      <c r="J288" s="169">
        <v>459</v>
      </c>
      <c r="K288" s="169"/>
      <c r="L288" s="169">
        <v>401</v>
      </c>
      <c r="M288" s="169"/>
      <c r="N288" s="169">
        <v>506</v>
      </c>
      <c r="O288" s="169"/>
      <c r="P288" s="169"/>
      <c r="Q288" s="169"/>
      <c r="R288" s="169"/>
      <c r="S288" s="169"/>
      <c r="T288" s="169"/>
      <c r="U288" s="169"/>
      <c r="V288" s="169"/>
      <c r="W288" s="169"/>
      <c r="X288" s="169"/>
      <c r="Y288" s="169"/>
      <c r="Z288" s="169"/>
      <c r="AA288" s="169"/>
      <c r="AB288" s="169"/>
      <c r="AC288" s="169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>
      <c r="B289" s="141" t="s">
        <v>41</v>
      </c>
      <c r="C289" s="143"/>
      <c r="D289" s="143"/>
      <c r="E289" s="143"/>
      <c r="F289" s="162">
        <f>SUM(F283:F288)</f>
        <v>3412</v>
      </c>
      <c r="G289" s="163"/>
      <c r="H289" s="127">
        <f>SUM(H283:H288)</f>
        <v>3903</v>
      </c>
      <c r="I289" s="128"/>
      <c r="J289" s="129">
        <f>SUM(J283:J288)</f>
        <v>3625</v>
      </c>
      <c r="K289" s="129"/>
      <c r="L289" s="127">
        <f>SUM(L283:L288)</f>
        <v>3460</v>
      </c>
      <c r="M289" s="128"/>
      <c r="N289" s="129">
        <f>SUM(N283:N288)</f>
        <v>3625</v>
      </c>
      <c r="O289" s="129"/>
      <c r="P289" s="127">
        <f>P283+P284+P285+P286+P287+P288</f>
        <v>0</v>
      </c>
      <c r="Q289" s="128"/>
      <c r="R289" s="127">
        <f>R283+R284+R285+R286+R287+R288</f>
        <v>0</v>
      </c>
      <c r="S289" s="128"/>
      <c r="T289" s="127">
        <f>T283+T284+T285+T286+T287+T288</f>
        <v>0</v>
      </c>
      <c r="U289" s="128"/>
      <c r="V289" s="127">
        <f>V283+V284+V285+V286+V287+V288</f>
        <v>0</v>
      </c>
      <c r="W289" s="128"/>
      <c r="X289" s="127">
        <f>X283+X284+X285+X286+X287+X288</f>
        <v>0</v>
      </c>
      <c r="Y289" s="128"/>
      <c r="Z289" s="127">
        <f>Z283+Z284+Z285+Z286+Z287+Z288</f>
        <v>0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/>
    <row r="296" spans="2:40" ht="12.75" customHeight="1">
      <c r="B296" s="225" t="s">
        <v>79</v>
      </c>
      <c r="C296" s="226"/>
      <c r="D296" s="226"/>
      <c r="E296" s="226"/>
      <c r="F296" s="226"/>
      <c r="G296" s="227"/>
      <c r="H296" s="3"/>
    </row>
    <row r="297" spans="2:40" ht="13.5" thickBot="1">
      <c r="B297" s="228"/>
      <c r="C297" s="229"/>
      <c r="D297" s="229"/>
      <c r="E297" s="229"/>
      <c r="F297" s="229"/>
      <c r="G297" s="230"/>
      <c r="H297" s="3"/>
    </row>
    <row r="298" spans="2:40" ht="13.5" thickBot="1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40">
      <c r="B299" s="187" t="s">
        <v>46</v>
      </c>
      <c r="C299" s="153"/>
      <c r="D299" s="153"/>
      <c r="E299" s="154"/>
      <c r="F299" s="188">
        <f t="shared" ref="F299:F304" si="2">(F283+H283+J283+L283+N283+P283+R283+T283+V283+X283+Z283++AB283)</f>
        <v>13846</v>
      </c>
      <c r="G299" s="156"/>
    </row>
    <row r="300" spans="2:40">
      <c r="B300" s="186" t="s">
        <v>47</v>
      </c>
      <c r="C300" s="126"/>
      <c r="D300" s="126"/>
      <c r="E300" s="164"/>
      <c r="F300" s="188">
        <f t="shared" si="2"/>
        <v>1147</v>
      </c>
      <c r="G300" s="156"/>
    </row>
    <row r="301" spans="2:40">
      <c r="B301" s="186" t="s">
        <v>48</v>
      </c>
      <c r="C301" s="126"/>
      <c r="D301" s="126"/>
      <c r="E301" s="164"/>
      <c r="F301" s="188">
        <f t="shared" si="2"/>
        <v>3</v>
      </c>
      <c r="G301" s="156"/>
    </row>
    <row r="302" spans="2:40">
      <c r="B302" s="186" t="s">
        <v>49</v>
      </c>
      <c r="C302" s="126"/>
      <c r="D302" s="126"/>
      <c r="E302" s="164"/>
      <c r="F302" s="188">
        <f t="shared" si="2"/>
        <v>0</v>
      </c>
      <c r="G302" s="156"/>
    </row>
    <row r="303" spans="2:40">
      <c r="B303" s="186" t="s">
        <v>6</v>
      </c>
      <c r="C303" s="126"/>
      <c r="D303" s="126"/>
      <c r="E303" s="164"/>
      <c r="F303" s="188">
        <f t="shared" si="2"/>
        <v>848</v>
      </c>
      <c r="G303" s="156"/>
    </row>
    <row r="304" spans="2:40" ht="13.5" thickBot="1">
      <c r="B304" s="189" t="s">
        <v>50</v>
      </c>
      <c r="C304" s="173"/>
      <c r="D304" s="173"/>
      <c r="E304" s="174"/>
      <c r="F304" s="188">
        <f t="shared" si="2"/>
        <v>2181</v>
      </c>
      <c r="G304" s="156"/>
    </row>
    <row r="305" spans="2:7" ht="13.5" thickBot="1">
      <c r="B305" s="193" t="s">
        <v>41</v>
      </c>
      <c r="C305" s="194"/>
      <c r="D305" s="194"/>
      <c r="E305" s="195"/>
      <c r="F305" s="141">
        <f>SUM(F299:F304)</f>
        <v>18025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196"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Z269:AA269"/>
    <mergeCell ref="AB269:AC269"/>
    <mergeCell ref="J270:K270"/>
    <mergeCell ref="L270:M270"/>
    <mergeCell ref="N270:O270"/>
    <mergeCell ref="P270:Q270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J272:K272"/>
    <mergeCell ref="L272:M272"/>
    <mergeCell ref="N272:O272"/>
    <mergeCell ref="P272:Q272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N268:O268"/>
    <mergeCell ref="P268:Q268"/>
    <mergeCell ref="R268:S268"/>
    <mergeCell ref="AB270:AC270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N267:O267"/>
    <mergeCell ref="P267:Q267"/>
    <mergeCell ref="H268:I268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H265:I265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F230:H230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B236:E236"/>
    <mergeCell ref="F240:H240"/>
    <mergeCell ref="B232:E232"/>
    <mergeCell ref="B233:E233"/>
    <mergeCell ref="B237:E237"/>
    <mergeCell ref="F239:H239"/>
    <mergeCell ref="B240:E240"/>
    <mergeCell ref="B234:E234"/>
    <mergeCell ref="B238:E238"/>
    <mergeCell ref="B241:E241"/>
    <mergeCell ref="B231:E231"/>
    <mergeCell ref="B229:E229"/>
    <mergeCell ref="B230:E230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F224:G224"/>
    <mergeCell ref="H263:I263"/>
    <mergeCell ref="J263:K263"/>
    <mergeCell ref="L263:M263"/>
    <mergeCell ref="N263:O263"/>
    <mergeCell ref="F248:H248"/>
    <mergeCell ref="F249:H249"/>
    <mergeCell ref="F263:G263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F231:H231"/>
    <mergeCell ref="F238:H238"/>
    <mergeCell ref="F228:H228"/>
    <mergeCell ref="F229:H229"/>
    <mergeCell ref="B228:E228"/>
    <mergeCell ref="B235:E235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B193:E193"/>
    <mergeCell ref="B184:G185"/>
    <mergeCell ref="B186:E186"/>
    <mergeCell ref="B187:E187"/>
    <mergeCell ref="H177:I177"/>
    <mergeCell ref="F190:G190"/>
    <mergeCell ref="I40:K40"/>
    <mergeCell ref="L40:N40"/>
    <mergeCell ref="J177:K177"/>
    <mergeCell ref="E97:F97"/>
    <mergeCell ref="E96:F96"/>
    <mergeCell ref="F179:G179"/>
    <mergeCell ref="H179:I179"/>
    <mergeCell ref="N176:O176"/>
    <mergeCell ref="H175:I175"/>
    <mergeCell ref="J175:K175"/>
    <mergeCell ref="N177:O177"/>
    <mergeCell ref="F175:G175"/>
    <mergeCell ref="B188:E188"/>
    <mergeCell ref="B189:E189"/>
    <mergeCell ref="F189:G189"/>
    <mergeCell ref="F177:G177"/>
    <mergeCell ref="F187:G187"/>
    <mergeCell ref="F192:G192"/>
    <mergeCell ref="B167:C167"/>
    <mergeCell ref="D167:E167"/>
    <mergeCell ref="F167:G167"/>
    <mergeCell ref="B142:C142"/>
    <mergeCell ref="D144:E144"/>
    <mergeCell ref="B191:E191"/>
    <mergeCell ref="L175:M175"/>
    <mergeCell ref="B175:E175"/>
    <mergeCell ref="T179:U179"/>
    <mergeCell ref="J179:K179"/>
    <mergeCell ref="L179:M179"/>
    <mergeCell ref="N179:O179"/>
    <mergeCell ref="N178:O178"/>
    <mergeCell ref="T215:U215"/>
    <mergeCell ref="T178:U178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Y305"/>
  <sheetViews>
    <sheetView topLeftCell="A4" workbookViewId="0">
      <selection activeCell="J13" sqref="J13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/>
    <row r="3" spans="1:32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/>
    <row r="11" spans="1:32" ht="12.75" customHeight="1"/>
    <row r="12" spans="1:32">
      <c r="AF12" s="60"/>
    </row>
    <row r="13" spans="1:32">
      <c r="AE13" s="60" t="s">
        <v>153</v>
      </c>
    </row>
    <row r="15" spans="1:32" ht="0.75" customHeight="1" thickBot="1"/>
    <row r="16" spans="1:32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>
        <v>42683</v>
      </c>
      <c r="W17" s="239"/>
      <c r="X17" s="239"/>
      <c r="Y17" s="239"/>
      <c r="Z17" s="239"/>
      <c r="AA17" s="239"/>
      <c r="AB17" s="239"/>
      <c r="AC17" s="282"/>
    </row>
    <row r="18" spans="2:29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>
      <c r="B36" s="423" t="s">
        <v>34</v>
      </c>
      <c r="C36" s="424"/>
      <c r="D36" s="424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>
      <c r="B37" s="372" t="s">
        <v>35</v>
      </c>
      <c r="C37" s="373"/>
      <c r="D37" s="373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352">
        <f>H35+H36+H37</f>
        <v>112</v>
      </c>
      <c r="G38" s="353"/>
      <c r="H38" s="354"/>
      <c r="I38" s="352">
        <f>K35+K36+K37</f>
        <v>112</v>
      </c>
      <c r="J38" s="353"/>
      <c r="K38" s="354"/>
      <c r="L38" s="344">
        <f>N35+N36+N37</f>
        <v>112</v>
      </c>
      <c r="M38" s="345"/>
      <c r="N38" s="346"/>
      <c r="O38" s="344">
        <f>Q35+Q36+Q37</f>
        <v>112</v>
      </c>
      <c r="P38" s="345"/>
      <c r="Q38" s="346"/>
      <c r="R38" s="344">
        <f>T35+T36+T37</f>
        <v>112</v>
      </c>
      <c r="S38" s="345"/>
      <c r="T38" s="346"/>
      <c r="U38" s="344">
        <f>W35+W36+W37</f>
        <v>112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429" t="s">
        <v>33</v>
      </c>
      <c r="C43" s="430"/>
      <c r="D43" s="430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423" t="s">
        <v>34</v>
      </c>
      <c r="C44" s="424"/>
      <c r="D44" s="424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372" t="s">
        <v>35</v>
      </c>
      <c r="C45" s="373"/>
      <c r="D45" s="373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352">
        <f>H43+H44+H45</f>
        <v>112</v>
      </c>
      <c r="G46" s="353"/>
      <c r="H46" s="354"/>
      <c r="I46" s="352">
        <f>K43+K44+K45</f>
        <v>112</v>
      </c>
      <c r="J46" s="353"/>
      <c r="K46" s="354"/>
      <c r="L46" s="344">
        <f>N43+N44+N45</f>
        <v>112</v>
      </c>
      <c r="M46" s="345"/>
      <c r="N46" s="346"/>
      <c r="O46" s="344">
        <f>Q43+Q44+Q45</f>
        <v>144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105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105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>
      <c r="B55" s="395" t="s">
        <v>31</v>
      </c>
      <c r="C55" s="396"/>
      <c r="D55" s="417"/>
      <c r="E55" s="333"/>
      <c r="F55" s="333"/>
      <c r="G55" s="334"/>
      <c r="H55" s="105"/>
      <c r="I55" s="35"/>
      <c r="J55" s="382"/>
      <c r="K55" s="383"/>
      <c r="L55" s="383"/>
      <c r="M55" s="383"/>
      <c r="N55" s="383"/>
      <c r="O55" s="383"/>
      <c r="P55" s="383"/>
      <c r="Q55" s="384"/>
      <c r="R55" s="41"/>
      <c r="S55" s="42"/>
      <c r="T55" s="487"/>
      <c r="U55" s="488"/>
      <c r="V55" s="488"/>
      <c r="W55" s="488"/>
      <c r="X55" s="489"/>
      <c r="Y55" s="401"/>
      <c r="Z55" s="401"/>
      <c r="AA55" s="401"/>
      <c r="AB55" s="401"/>
      <c r="AC55" s="402"/>
    </row>
    <row r="56" spans="2:29" ht="13.5" thickBot="1">
      <c r="B56" s="436"/>
      <c r="C56" s="437"/>
      <c r="D56" s="428"/>
      <c r="E56" s="290"/>
      <c r="F56" s="290"/>
      <c r="G56" s="291"/>
      <c r="H56" s="104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298" t="s">
        <v>14</v>
      </c>
      <c r="C66" s="299"/>
      <c r="D66" s="169">
        <v>3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298" t="s">
        <v>15</v>
      </c>
      <c r="C67" s="299"/>
      <c r="D67" s="169">
        <v>2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298" t="s">
        <v>16</v>
      </c>
      <c r="C68" s="299"/>
      <c r="D68" s="169">
        <v>10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298" t="s">
        <v>17</v>
      </c>
      <c r="C69" s="299"/>
      <c r="D69" s="169">
        <v>1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298" t="s">
        <v>18</v>
      </c>
      <c r="C70" s="299"/>
      <c r="D70" s="169">
        <v>1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67" t="s">
        <v>19</v>
      </c>
      <c r="C71" s="168"/>
      <c r="D71" s="169">
        <v>9</v>
      </c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67" t="s">
        <v>21</v>
      </c>
      <c r="C72" s="168"/>
      <c r="D72" s="169">
        <v>4</v>
      </c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67" t="s">
        <v>22</v>
      </c>
      <c r="C73" s="168"/>
      <c r="D73" s="169">
        <v>3</v>
      </c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67" t="s">
        <v>38</v>
      </c>
      <c r="C74" s="168"/>
      <c r="D74" s="169">
        <v>2</v>
      </c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298" t="s">
        <v>24</v>
      </c>
      <c r="C75" s="299"/>
      <c r="D75" s="169">
        <v>2</v>
      </c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67" t="s">
        <v>39</v>
      </c>
      <c r="C76" s="168"/>
      <c r="D76" s="169">
        <v>2</v>
      </c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>
      <c r="B82" s="298" t="s">
        <v>14</v>
      </c>
      <c r="C82" s="299"/>
      <c r="D82" s="169">
        <v>2787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>
      <c r="B83" s="298" t="s">
        <v>15</v>
      </c>
      <c r="C83" s="299"/>
      <c r="D83" s="169">
        <v>4264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>
      <c r="B84" s="298" t="s">
        <v>16</v>
      </c>
      <c r="C84" s="299"/>
      <c r="D84" s="169">
        <v>3398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>
      <c r="B85" s="298" t="s">
        <v>17</v>
      </c>
      <c r="C85" s="299"/>
      <c r="D85" s="169">
        <v>4179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>
      <c r="B86" s="298" t="s">
        <v>18</v>
      </c>
      <c r="C86" s="299"/>
      <c r="D86" s="169">
        <v>3796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>
      <c r="B87" s="167" t="s">
        <v>19</v>
      </c>
      <c r="C87" s="168"/>
      <c r="D87" s="169">
        <v>3722</v>
      </c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>
      <c r="B88" s="167" t="s">
        <v>21</v>
      </c>
      <c r="C88" s="168"/>
      <c r="D88" s="169">
        <v>3547</v>
      </c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>
      <c r="B89" s="167" t="s">
        <v>22</v>
      </c>
      <c r="C89" s="168"/>
      <c r="D89" s="169">
        <v>4078</v>
      </c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>
      <c r="B90" s="167" t="s">
        <v>38</v>
      </c>
      <c r="C90" s="168"/>
      <c r="D90" s="169">
        <v>3700</v>
      </c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>
      <c r="B91" s="298" t="s">
        <v>24</v>
      </c>
      <c r="C91" s="299"/>
      <c r="D91" s="169">
        <v>3897</v>
      </c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>
      <c r="B92" s="167" t="s">
        <v>39</v>
      </c>
      <c r="C92" s="168"/>
      <c r="D92" s="169">
        <v>4053</v>
      </c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>
      <c r="B94" s="412" t="s">
        <v>41</v>
      </c>
      <c r="C94" s="413"/>
      <c r="D94" s="414">
        <f>SUM(D82:D93)</f>
        <v>41421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>
      <c r="B96" s="409" t="s">
        <v>67</v>
      </c>
      <c r="C96" s="410"/>
      <c r="D96" s="411"/>
      <c r="E96" s="160">
        <f>D94/1</f>
        <v>41421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409" t="s">
        <v>66</v>
      </c>
      <c r="C97" s="410"/>
      <c r="D97" s="411"/>
      <c r="E97" s="158">
        <f>E96/30</f>
        <v>1380.7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298" t="s">
        <v>14</v>
      </c>
      <c r="C102" s="299"/>
      <c r="D102" s="198">
        <v>0.99950000000000006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298" t="s">
        <v>15</v>
      </c>
      <c r="C103" s="299"/>
      <c r="D103" s="198">
        <v>0.99970000000000003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298" t="s">
        <v>16</v>
      </c>
      <c r="C104" s="299"/>
      <c r="D104" s="198">
        <v>0.99890000000000001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298" t="s">
        <v>17</v>
      </c>
      <c r="C105" s="299"/>
      <c r="D105" s="198">
        <v>1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298" t="s">
        <v>18</v>
      </c>
      <c r="C106" s="299"/>
      <c r="D106" s="198">
        <v>1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67" t="s">
        <v>19</v>
      </c>
      <c r="C107" s="168"/>
      <c r="D107" s="198">
        <v>0.99950000000000006</v>
      </c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67" t="s">
        <v>21</v>
      </c>
      <c r="C108" s="168"/>
      <c r="D108" s="198">
        <v>0.99939999999999996</v>
      </c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67" t="s">
        <v>22</v>
      </c>
      <c r="C109" s="168"/>
      <c r="D109" s="406">
        <v>0.99950000000000006</v>
      </c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67" t="s">
        <v>38</v>
      </c>
      <c r="C110" s="168"/>
      <c r="D110" s="406">
        <v>0.99960000000000004</v>
      </c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298" t="s">
        <v>24</v>
      </c>
      <c r="C111" s="299"/>
      <c r="D111" s="406">
        <v>0.99960000000000004</v>
      </c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67" t="s">
        <v>39</v>
      </c>
      <c r="C112" s="168"/>
      <c r="D112" s="406">
        <v>0.99960000000000004</v>
      </c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35" t="s">
        <v>40</v>
      </c>
      <c r="C113" s="136"/>
      <c r="D113" s="485"/>
      <c r="E113" s="48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298" t="s">
        <v>14</v>
      </c>
      <c r="C120" s="299"/>
      <c r="D120" s="169">
        <v>2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298" t="s">
        <v>15</v>
      </c>
      <c r="C121" s="299"/>
      <c r="D121" s="169">
        <v>2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298" t="s">
        <v>16</v>
      </c>
      <c r="C122" s="299"/>
      <c r="D122" s="169">
        <v>4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298" t="s">
        <v>18</v>
      </c>
      <c r="C124" s="299"/>
      <c r="D124" s="169">
        <v>0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67" t="s">
        <v>19</v>
      </c>
      <c r="C125" s="168"/>
      <c r="D125" s="169">
        <v>1</v>
      </c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67" t="s">
        <v>21</v>
      </c>
      <c r="C126" s="168"/>
      <c r="D126" s="169">
        <v>9</v>
      </c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67" t="s">
        <v>22</v>
      </c>
      <c r="C127" s="168"/>
      <c r="D127" s="169">
        <v>2</v>
      </c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67" t="s">
        <v>38</v>
      </c>
      <c r="C128" s="168"/>
      <c r="D128" s="169">
        <v>2</v>
      </c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298" t="s">
        <v>24</v>
      </c>
      <c r="C129" s="299"/>
      <c r="D129" s="169">
        <v>4</v>
      </c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67" t="s">
        <v>39</v>
      </c>
      <c r="C130" s="168"/>
      <c r="D130" s="169">
        <v>4</v>
      </c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298" t="s">
        <v>14</v>
      </c>
      <c r="C137" s="299"/>
      <c r="D137" s="169">
        <v>137</v>
      </c>
      <c r="E137" s="169"/>
      <c r="F137" s="139">
        <f t="shared" ref="F137:F146" si="0">(D137*100%)/D82</f>
        <v>4.9156799425905992E-2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298" t="s">
        <v>15</v>
      </c>
      <c r="C138" s="299"/>
      <c r="D138" s="169">
        <v>264</v>
      </c>
      <c r="E138" s="169"/>
      <c r="F138" s="481">
        <f t="shared" si="0"/>
        <v>6.1913696060037521E-2</v>
      </c>
      <c r="G138" s="48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298" t="s">
        <v>16</v>
      </c>
      <c r="C139" s="299"/>
      <c r="D139" s="169">
        <v>253</v>
      </c>
      <c r="E139" s="169"/>
      <c r="F139" s="139">
        <f t="shared" si="0"/>
        <v>7.4455562095350203E-2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298" t="s">
        <v>17</v>
      </c>
      <c r="C140" s="299"/>
      <c r="D140" s="169">
        <v>351</v>
      </c>
      <c r="E140" s="169"/>
      <c r="F140" s="481">
        <f t="shared" si="0"/>
        <v>8.3991385498923182E-2</v>
      </c>
      <c r="G140" s="48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298" t="s">
        <v>18</v>
      </c>
      <c r="C141" s="299"/>
      <c r="D141" s="169">
        <v>264</v>
      </c>
      <c r="E141" s="169"/>
      <c r="F141" s="165">
        <f t="shared" si="0"/>
        <v>6.9546891464699681E-2</v>
      </c>
      <c r="G141" s="16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67" t="s">
        <v>19</v>
      </c>
      <c r="C142" s="168"/>
      <c r="D142" s="169">
        <v>332</v>
      </c>
      <c r="E142" s="169"/>
      <c r="F142" s="165">
        <f t="shared" si="0"/>
        <v>8.9199355185384202E-2</v>
      </c>
      <c r="G142" s="16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67" t="s">
        <v>21</v>
      </c>
      <c r="C143" s="168"/>
      <c r="D143" s="169">
        <v>203</v>
      </c>
      <c r="E143" s="169"/>
      <c r="F143" s="165">
        <f t="shared" si="0"/>
        <v>5.7231463208345081E-2</v>
      </c>
      <c r="G143" s="16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67" t="s">
        <v>22</v>
      </c>
      <c r="C144" s="168"/>
      <c r="D144" s="169">
        <v>257</v>
      </c>
      <c r="E144" s="169"/>
      <c r="F144" s="165">
        <f t="shared" si="0"/>
        <v>6.3021088769004419E-2</v>
      </c>
      <c r="G144" s="16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>
      <c r="B145" s="167" t="s">
        <v>38</v>
      </c>
      <c r="C145" s="168"/>
      <c r="D145" s="169">
        <v>282</v>
      </c>
      <c r="E145" s="169"/>
      <c r="F145" s="165">
        <f t="shared" si="0"/>
        <v>7.6216216216216215E-2</v>
      </c>
      <c r="G145" s="16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>
      <c r="B146" s="298" t="s">
        <v>24</v>
      </c>
      <c r="C146" s="299"/>
      <c r="D146" s="169">
        <v>321</v>
      </c>
      <c r="E146" s="169"/>
      <c r="F146" s="165">
        <f t="shared" si="0"/>
        <v>8.2371054657428791E-2</v>
      </c>
      <c r="G146" s="166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>
      <c r="B147" s="167" t="s">
        <v>39</v>
      </c>
      <c r="C147" s="168"/>
      <c r="D147" s="169">
        <v>239</v>
      </c>
      <c r="E147" s="169"/>
      <c r="F147" s="165">
        <f>(D147*100%)/D92</f>
        <v>5.8968665186281764E-2</v>
      </c>
      <c r="G147" s="166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>
      <c r="B148" s="135" t="s">
        <v>40</v>
      </c>
      <c r="C148" s="136"/>
      <c r="D148" s="137"/>
      <c r="E148" s="137"/>
      <c r="F148" s="483"/>
      <c r="G148" s="4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>
      <c r="B155" s="298" t="s">
        <v>14</v>
      </c>
      <c r="C155" s="299"/>
      <c r="D155" s="169">
        <v>133</v>
      </c>
      <c r="E155" s="169"/>
      <c r="F155" s="139">
        <f t="shared" ref="F155:F163" si="1">(D155*100%)/D82</f>
        <v>4.7721564406171507E-2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>
      <c r="B156" s="298" t="s">
        <v>15</v>
      </c>
      <c r="C156" s="299"/>
      <c r="D156" s="169">
        <v>240</v>
      </c>
      <c r="E156" s="169"/>
      <c r="F156" s="481">
        <f t="shared" si="1"/>
        <v>5.6285178236397747E-2</v>
      </c>
      <c r="G156" s="48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>
      <c r="B157" s="298" t="s">
        <v>16</v>
      </c>
      <c r="C157" s="299"/>
      <c r="D157" s="169">
        <v>49</v>
      </c>
      <c r="E157" s="169"/>
      <c r="F157" s="139">
        <f t="shared" si="1"/>
        <v>1.4420247204237787E-2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>
      <c r="B158" s="298" t="s">
        <v>17</v>
      </c>
      <c r="C158" s="299"/>
      <c r="D158" s="169">
        <v>150</v>
      </c>
      <c r="E158" s="169"/>
      <c r="F158" s="481">
        <f t="shared" si="1"/>
        <v>3.5893754486719311E-2</v>
      </c>
      <c r="G158" s="48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>
      <c r="B159" s="298" t="s">
        <v>18</v>
      </c>
      <c r="C159" s="299"/>
      <c r="D159" s="169">
        <v>227</v>
      </c>
      <c r="E159" s="169"/>
      <c r="F159" s="139">
        <f t="shared" si="1"/>
        <v>5.9799789251844045E-2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>
      <c r="B160" s="167" t="s">
        <v>19</v>
      </c>
      <c r="C160" s="168"/>
      <c r="D160" s="169">
        <v>198</v>
      </c>
      <c r="E160" s="169"/>
      <c r="F160" s="165">
        <f t="shared" si="1"/>
        <v>5.3197205803331545E-2</v>
      </c>
      <c r="G160" s="16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>
      <c r="B161" s="167" t="s">
        <v>21</v>
      </c>
      <c r="C161" s="168"/>
      <c r="D161" s="169">
        <v>157</v>
      </c>
      <c r="E161" s="169"/>
      <c r="F161" s="165">
        <f t="shared" si="1"/>
        <v>4.4262757259656046E-2</v>
      </c>
      <c r="G161" s="16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>
      <c r="B162" s="167" t="s">
        <v>22</v>
      </c>
      <c r="C162" s="168"/>
      <c r="D162" s="169">
        <v>202</v>
      </c>
      <c r="E162" s="169"/>
      <c r="F162" s="165">
        <f t="shared" si="1"/>
        <v>4.9534085335948996E-2</v>
      </c>
      <c r="G162" s="16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>
      <c r="B163" s="167" t="s">
        <v>38</v>
      </c>
      <c r="C163" s="168"/>
      <c r="D163" s="169">
        <v>263</v>
      </c>
      <c r="E163" s="169"/>
      <c r="F163" s="165">
        <f t="shared" si="1"/>
        <v>7.1081081081081077E-2</v>
      </c>
      <c r="G163" s="16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>
      <c r="B164" s="298" t="s">
        <v>24</v>
      </c>
      <c r="C164" s="299"/>
      <c r="D164" s="169">
        <v>176</v>
      </c>
      <c r="E164" s="169"/>
      <c r="F164" s="165">
        <f>(D164*100%)/D91</f>
        <v>4.51629458557865E-2</v>
      </c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>
      <c r="B165" s="167" t="s">
        <v>39</v>
      </c>
      <c r="C165" s="168"/>
      <c r="D165" s="169">
        <v>189</v>
      </c>
      <c r="E165" s="169"/>
      <c r="F165" s="165">
        <f>(D165*100%)/D92</f>
        <v>4.6632124352331605E-2</v>
      </c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/>
    <row r="170" spans="2:35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35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35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  <c r="AG172" s="81"/>
      <c r="AH172" s="81"/>
      <c r="AI172" s="81"/>
    </row>
    <row r="173" spans="2:35">
      <c r="B173" s="183" t="s">
        <v>71</v>
      </c>
      <c r="C173" s="184"/>
      <c r="D173" s="184"/>
      <c r="E173" s="184"/>
      <c r="F173" s="185">
        <v>11</v>
      </c>
      <c r="G173" s="185"/>
      <c r="H173" s="185">
        <v>16</v>
      </c>
      <c r="I173" s="185"/>
      <c r="J173" s="185">
        <v>10</v>
      </c>
      <c r="K173" s="185"/>
      <c r="L173" s="185">
        <v>10</v>
      </c>
      <c r="M173" s="185"/>
      <c r="N173" s="185">
        <v>12</v>
      </c>
      <c r="O173" s="185"/>
      <c r="P173" s="185">
        <v>11</v>
      </c>
      <c r="Q173" s="185"/>
      <c r="R173" s="185">
        <v>21</v>
      </c>
      <c r="S173" s="185"/>
      <c r="T173" s="185">
        <v>16</v>
      </c>
      <c r="U173" s="185"/>
      <c r="V173" s="185">
        <v>6</v>
      </c>
      <c r="W173" s="185"/>
      <c r="X173" s="177">
        <v>11</v>
      </c>
      <c r="Y173" s="177"/>
      <c r="Z173" s="177">
        <v>6</v>
      </c>
      <c r="AA173" s="177"/>
      <c r="AB173" s="177"/>
      <c r="AC173" s="177"/>
      <c r="AG173" s="453"/>
      <c r="AH173" s="453"/>
      <c r="AI173" s="81"/>
    </row>
    <row r="174" spans="2:35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0</v>
      </c>
      <c r="K174" s="130"/>
      <c r="L174" s="130">
        <v>1</v>
      </c>
      <c r="M174" s="130"/>
      <c r="N174" s="130">
        <v>1</v>
      </c>
      <c r="O174" s="130"/>
      <c r="P174" s="130">
        <v>1</v>
      </c>
      <c r="Q174" s="130"/>
      <c r="R174" s="130">
        <v>1</v>
      </c>
      <c r="S174" s="130"/>
      <c r="T174" s="130">
        <v>0</v>
      </c>
      <c r="U174" s="130"/>
      <c r="V174" s="130">
        <v>0</v>
      </c>
      <c r="W174" s="130"/>
      <c r="X174" s="169">
        <v>0</v>
      </c>
      <c r="Y174" s="169"/>
      <c r="Z174" s="169">
        <v>0</v>
      </c>
      <c r="AA174" s="169"/>
      <c r="AB174" s="169"/>
      <c r="AC174" s="169"/>
      <c r="AG174" s="453"/>
      <c r="AH174" s="453"/>
      <c r="AI174" s="81"/>
    </row>
    <row r="175" spans="2:35">
      <c r="B175" s="125" t="s">
        <v>73</v>
      </c>
      <c r="C175" s="126"/>
      <c r="D175" s="126"/>
      <c r="E175" s="126"/>
      <c r="F175" s="130">
        <v>2</v>
      </c>
      <c r="G175" s="130"/>
      <c r="H175" s="130">
        <v>4</v>
      </c>
      <c r="I175" s="130"/>
      <c r="J175" s="130">
        <v>13</v>
      </c>
      <c r="K175" s="130"/>
      <c r="L175" s="130">
        <v>11</v>
      </c>
      <c r="M175" s="130"/>
      <c r="N175" s="130">
        <v>2</v>
      </c>
      <c r="O175" s="130"/>
      <c r="P175" s="130">
        <v>5</v>
      </c>
      <c r="Q175" s="130"/>
      <c r="R175" s="130">
        <v>5</v>
      </c>
      <c r="S175" s="130"/>
      <c r="T175" s="130">
        <v>10</v>
      </c>
      <c r="U175" s="130"/>
      <c r="V175" s="130">
        <v>13</v>
      </c>
      <c r="W175" s="130"/>
      <c r="X175" s="169">
        <v>9</v>
      </c>
      <c r="Y175" s="169"/>
      <c r="Z175" s="169">
        <v>16</v>
      </c>
      <c r="AA175" s="169"/>
      <c r="AB175" s="169"/>
      <c r="AC175" s="169"/>
      <c r="AG175" s="453"/>
      <c r="AH175" s="453"/>
      <c r="AI175" s="81"/>
    </row>
    <row r="176" spans="2:35">
      <c r="B176" s="125" t="s">
        <v>74</v>
      </c>
      <c r="C176" s="126"/>
      <c r="D176" s="126"/>
      <c r="E176" s="126"/>
      <c r="F176" s="130">
        <v>12</v>
      </c>
      <c r="G176" s="130"/>
      <c r="H176" s="130">
        <v>37</v>
      </c>
      <c r="I176" s="130"/>
      <c r="J176" s="130">
        <v>30</v>
      </c>
      <c r="K176" s="130"/>
      <c r="L176" s="130">
        <v>42</v>
      </c>
      <c r="M176" s="130"/>
      <c r="N176" s="130">
        <v>34</v>
      </c>
      <c r="O176" s="130"/>
      <c r="P176" s="130">
        <v>35</v>
      </c>
      <c r="Q176" s="130"/>
      <c r="R176" s="130">
        <v>18</v>
      </c>
      <c r="S176" s="130"/>
      <c r="T176" s="130">
        <v>47</v>
      </c>
      <c r="U176" s="130"/>
      <c r="V176" s="130">
        <v>30</v>
      </c>
      <c r="W176" s="130"/>
      <c r="X176" s="169">
        <v>35</v>
      </c>
      <c r="Y176" s="169"/>
      <c r="Z176" s="169">
        <v>22</v>
      </c>
      <c r="AA176" s="169"/>
      <c r="AB176" s="169"/>
      <c r="AC176" s="169"/>
      <c r="AG176" s="453"/>
      <c r="AH176" s="453"/>
      <c r="AI176" s="81"/>
    </row>
    <row r="177" spans="2:35">
      <c r="B177" s="125" t="s">
        <v>75</v>
      </c>
      <c r="C177" s="170"/>
      <c r="D177" s="170"/>
      <c r="E177" s="170"/>
      <c r="F177" s="130">
        <v>4</v>
      </c>
      <c r="G177" s="130"/>
      <c r="H177" s="130">
        <v>13</v>
      </c>
      <c r="I177" s="130"/>
      <c r="J177" s="130">
        <v>5</v>
      </c>
      <c r="K177" s="130"/>
      <c r="L177" s="130">
        <v>3</v>
      </c>
      <c r="M177" s="130"/>
      <c r="N177" s="130">
        <v>2</v>
      </c>
      <c r="O177" s="130"/>
      <c r="P177" s="130">
        <v>3</v>
      </c>
      <c r="Q177" s="130"/>
      <c r="R177" s="130">
        <v>63</v>
      </c>
      <c r="S177" s="130"/>
      <c r="T177" s="130">
        <v>35</v>
      </c>
      <c r="U177" s="130"/>
      <c r="V177" s="130">
        <v>26</v>
      </c>
      <c r="W177" s="130"/>
      <c r="X177" s="169">
        <v>65</v>
      </c>
      <c r="Y177" s="169"/>
      <c r="Z177" s="169">
        <v>96</v>
      </c>
      <c r="AA177" s="169"/>
      <c r="AB177" s="169"/>
      <c r="AC177" s="169"/>
      <c r="AG177" s="453"/>
      <c r="AH177" s="453"/>
      <c r="AI177" s="81"/>
    </row>
    <row r="178" spans="2:35" ht="13.5" thickBot="1">
      <c r="B178" s="172" t="s">
        <v>76</v>
      </c>
      <c r="C178" s="173"/>
      <c r="D178" s="173"/>
      <c r="E178" s="173"/>
      <c r="F178" s="130">
        <v>2758</v>
      </c>
      <c r="G178" s="130"/>
      <c r="H178" s="130">
        <v>4194</v>
      </c>
      <c r="I178" s="130"/>
      <c r="J178" s="130">
        <v>3340</v>
      </c>
      <c r="K178" s="130"/>
      <c r="L178" s="130">
        <v>4112</v>
      </c>
      <c r="M178" s="130"/>
      <c r="N178" s="130">
        <v>3745</v>
      </c>
      <c r="O178" s="130"/>
      <c r="P178" s="130">
        <v>3667</v>
      </c>
      <c r="Q178" s="130"/>
      <c r="R178" s="130">
        <v>3439</v>
      </c>
      <c r="S178" s="130"/>
      <c r="T178" s="130">
        <v>3970</v>
      </c>
      <c r="U178" s="130"/>
      <c r="V178" s="130">
        <v>3625</v>
      </c>
      <c r="W178" s="130"/>
      <c r="X178" s="169">
        <v>3777</v>
      </c>
      <c r="Y178" s="169"/>
      <c r="Z178" s="169">
        <v>3913</v>
      </c>
      <c r="AA178" s="169"/>
      <c r="AB178" s="169"/>
      <c r="AC178" s="169"/>
      <c r="AG178" s="453"/>
      <c r="AH178" s="453"/>
      <c r="AI178" s="81"/>
    </row>
    <row r="179" spans="2:35" ht="13.5" thickBot="1">
      <c r="B179" s="141" t="s">
        <v>41</v>
      </c>
      <c r="C179" s="143"/>
      <c r="D179" s="143"/>
      <c r="E179" s="143"/>
      <c r="F179" s="162">
        <f>SUM(F173:F178)</f>
        <v>2787</v>
      </c>
      <c r="G179" s="163"/>
      <c r="H179" s="127">
        <f>SUM(H173:H178)</f>
        <v>4264</v>
      </c>
      <c r="I179" s="128"/>
      <c r="J179" s="129">
        <f>SUM(J173:J178)</f>
        <v>3398</v>
      </c>
      <c r="K179" s="129"/>
      <c r="L179" s="127">
        <f>SUM(L173:L178)</f>
        <v>4179</v>
      </c>
      <c r="M179" s="128"/>
      <c r="N179" s="129">
        <f>SUM(N173:N178)</f>
        <v>3796</v>
      </c>
      <c r="O179" s="129"/>
      <c r="P179" s="127">
        <f>SUM(P173:P178)</f>
        <v>3722</v>
      </c>
      <c r="Q179" s="128"/>
      <c r="R179" s="127">
        <f>SUM(R173:R178)</f>
        <v>3547</v>
      </c>
      <c r="S179" s="128"/>
      <c r="T179" s="127">
        <f>SUM(T173:T178)</f>
        <v>4078</v>
      </c>
      <c r="U179" s="128"/>
      <c r="V179" s="127">
        <f>SUM(V173:V178)</f>
        <v>3700</v>
      </c>
      <c r="W179" s="128"/>
      <c r="X179" s="127">
        <f>SUM(X173:X178)</f>
        <v>3897</v>
      </c>
      <c r="Y179" s="128"/>
      <c r="Z179" s="127">
        <f>SUM(Z173:Z178)</f>
        <v>4053</v>
      </c>
      <c r="AA179" s="128"/>
      <c r="AB179" s="127">
        <f>SUM(AB173:AB178)</f>
        <v>0</v>
      </c>
      <c r="AC179" s="128"/>
      <c r="AG179" s="451"/>
      <c r="AH179" s="451"/>
      <c r="AI179" s="81"/>
    </row>
    <row r="180" spans="2:35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/>
    <row r="184" spans="2:35">
      <c r="B184" s="144" t="s">
        <v>77</v>
      </c>
      <c r="C184" s="145"/>
      <c r="D184" s="145"/>
      <c r="E184" s="145"/>
      <c r="F184" s="145"/>
      <c r="G184" s="146"/>
    </row>
    <row r="185" spans="2:35" ht="13.5" thickBot="1">
      <c r="B185" s="147"/>
      <c r="C185" s="148"/>
      <c r="D185" s="148"/>
      <c r="E185" s="148"/>
      <c r="F185" s="148"/>
      <c r="G185" s="149"/>
    </row>
    <row r="186" spans="2:35" ht="13.5" thickBot="1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35">
      <c r="B187" s="152" t="s">
        <v>71</v>
      </c>
      <c r="C187" s="153"/>
      <c r="D187" s="153"/>
      <c r="E187" s="154"/>
      <c r="F187" s="155">
        <f t="shared" ref="F187:F192" si="2">SUM(F173:AC173)</f>
        <v>130</v>
      </c>
      <c r="G187" s="156"/>
    </row>
    <row r="188" spans="2:35">
      <c r="B188" s="125" t="s">
        <v>72</v>
      </c>
      <c r="C188" s="126"/>
      <c r="D188" s="126"/>
      <c r="E188" s="164"/>
      <c r="F188" s="155">
        <f t="shared" si="2"/>
        <v>4</v>
      </c>
      <c r="G188" s="156"/>
    </row>
    <row r="189" spans="2:35">
      <c r="B189" s="125" t="s">
        <v>73</v>
      </c>
      <c r="C189" s="126"/>
      <c r="D189" s="126"/>
      <c r="E189" s="164"/>
      <c r="F189" s="155">
        <f t="shared" si="2"/>
        <v>90</v>
      </c>
      <c r="G189" s="156"/>
    </row>
    <row r="190" spans="2:35">
      <c r="B190" s="125" t="s">
        <v>74</v>
      </c>
      <c r="C190" s="126"/>
      <c r="D190" s="126"/>
      <c r="E190" s="164"/>
      <c r="F190" s="155">
        <f t="shared" si="2"/>
        <v>342</v>
      </c>
      <c r="G190" s="156"/>
    </row>
    <row r="191" spans="2:35">
      <c r="B191" s="125" t="s">
        <v>75</v>
      </c>
      <c r="C191" s="170"/>
      <c r="D191" s="170"/>
      <c r="E191" s="171"/>
      <c r="F191" s="155">
        <f t="shared" si="2"/>
        <v>315</v>
      </c>
      <c r="G191" s="156"/>
    </row>
    <row r="192" spans="2:35" ht="13.5" thickBot="1">
      <c r="B192" s="172" t="s">
        <v>76</v>
      </c>
      <c r="C192" s="173"/>
      <c r="D192" s="173"/>
      <c r="E192" s="174"/>
      <c r="F192" s="155">
        <f t="shared" si="2"/>
        <v>40540</v>
      </c>
      <c r="G192" s="156"/>
    </row>
    <row r="193" spans="2:39" ht="13.5" thickBot="1">
      <c r="B193" s="141" t="s">
        <v>41</v>
      </c>
      <c r="C193" s="143"/>
      <c r="D193" s="143"/>
      <c r="E193" s="143"/>
      <c r="F193" s="141">
        <f>SUM(F187:F192)</f>
        <v>41421</v>
      </c>
      <c r="G193" s="142"/>
    </row>
    <row r="199" spans="2:39" ht="3" customHeight="1" thickBot="1"/>
    <row r="200" spans="2:39" ht="7.5" customHeight="1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9" ht="8.25" customHeight="1" thickBot="1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9" ht="13.5" customHeight="1" thickBot="1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  <c r="AF202" s="92"/>
      <c r="AG202" s="91"/>
      <c r="AH202" s="91"/>
    </row>
    <row r="203" spans="2:39" ht="12.75" customHeight="1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</v>
      </c>
      <c r="G203" s="256"/>
      <c r="H203" s="255">
        <v>137</v>
      </c>
      <c r="I203" s="256"/>
      <c r="J203" s="255">
        <v>124</v>
      </c>
      <c r="K203" s="256"/>
      <c r="L203" s="265">
        <v>132</v>
      </c>
      <c r="M203" s="265"/>
      <c r="N203" s="265">
        <v>76</v>
      </c>
      <c r="O203" s="265"/>
      <c r="P203" s="265">
        <v>51</v>
      </c>
      <c r="Q203" s="265"/>
      <c r="R203" s="265">
        <v>51</v>
      </c>
      <c r="S203" s="265"/>
      <c r="T203" s="264">
        <v>34</v>
      </c>
      <c r="U203" s="264"/>
      <c r="V203" s="264">
        <v>42</v>
      </c>
      <c r="W203" s="264"/>
      <c r="X203" s="264">
        <v>28</v>
      </c>
      <c r="Y203" s="264"/>
      <c r="Z203" s="264">
        <v>58</v>
      </c>
      <c r="AA203" s="264"/>
      <c r="AB203" s="264"/>
      <c r="AC203" s="264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29</v>
      </c>
      <c r="G204" s="134"/>
      <c r="H204" s="133">
        <v>80</v>
      </c>
      <c r="I204" s="134"/>
      <c r="J204" s="133">
        <v>49</v>
      </c>
      <c r="K204" s="134"/>
      <c r="L204" s="132">
        <v>76</v>
      </c>
      <c r="M204" s="132"/>
      <c r="N204" s="132">
        <v>53</v>
      </c>
      <c r="O204" s="132"/>
      <c r="P204" s="132">
        <v>76</v>
      </c>
      <c r="Q204" s="132"/>
      <c r="R204" s="132">
        <v>51</v>
      </c>
      <c r="S204" s="132"/>
      <c r="T204" s="131">
        <v>50</v>
      </c>
      <c r="U204" s="131"/>
      <c r="V204" s="131">
        <v>36</v>
      </c>
      <c r="W204" s="131"/>
      <c r="X204" s="131">
        <v>99</v>
      </c>
      <c r="Y204" s="131"/>
      <c r="Z204" s="131">
        <v>58</v>
      </c>
      <c r="AA204" s="131"/>
      <c r="AB204" s="264"/>
      <c r="AC204" s="264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130</v>
      </c>
      <c r="G205" s="134"/>
      <c r="H205" s="133">
        <v>226</v>
      </c>
      <c r="I205" s="134"/>
      <c r="J205" s="133">
        <v>199</v>
      </c>
      <c r="K205" s="134"/>
      <c r="L205" s="132">
        <v>253</v>
      </c>
      <c r="M205" s="132"/>
      <c r="N205" s="132">
        <v>267</v>
      </c>
      <c r="O205" s="132"/>
      <c r="P205" s="132">
        <v>291</v>
      </c>
      <c r="Q205" s="132"/>
      <c r="R205" s="132">
        <v>265</v>
      </c>
      <c r="S205" s="132"/>
      <c r="T205" s="131">
        <v>377</v>
      </c>
      <c r="U205" s="131"/>
      <c r="V205" s="131">
        <v>365</v>
      </c>
      <c r="W205" s="131"/>
      <c r="X205" s="131">
        <v>326</v>
      </c>
      <c r="Y205" s="131"/>
      <c r="Z205" s="131">
        <v>344</v>
      </c>
      <c r="AA205" s="131"/>
      <c r="AB205" s="264"/>
      <c r="AC205" s="264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8</v>
      </c>
      <c r="G206" s="134"/>
      <c r="H206" s="133">
        <v>26</v>
      </c>
      <c r="I206" s="134"/>
      <c r="J206" s="133">
        <v>20</v>
      </c>
      <c r="K206" s="134"/>
      <c r="L206" s="132">
        <v>26</v>
      </c>
      <c r="M206" s="132"/>
      <c r="N206" s="132">
        <v>13</v>
      </c>
      <c r="O206" s="132"/>
      <c r="P206" s="132">
        <v>10</v>
      </c>
      <c r="Q206" s="132"/>
      <c r="R206" s="132">
        <v>6</v>
      </c>
      <c r="S206" s="132"/>
      <c r="T206" s="131">
        <v>14</v>
      </c>
      <c r="U206" s="131"/>
      <c r="V206" s="131">
        <v>22</v>
      </c>
      <c r="W206" s="131"/>
      <c r="X206" s="131">
        <v>13</v>
      </c>
      <c r="Y206" s="131"/>
      <c r="Z206" s="131">
        <v>16</v>
      </c>
      <c r="AA206" s="131"/>
      <c r="AB206" s="264"/>
      <c r="AC206" s="264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82</v>
      </c>
      <c r="G207" s="134"/>
      <c r="H207" s="133">
        <v>100</v>
      </c>
      <c r="I207" s="134"/>
      <c r="J207" s="133">
        <v>81</v>
      </c>
      <c r="K207" s="134"/>
      <c r="L207" s="132">
        <v>99</v>
      </c>
      <c r="M207" s="132"/>
      <c r="N207" s="132">
        <v>169</v>
      </c>
      <c r="O207" s="132"/>
      <c r="P207" s="132">
        <v>98</v>
      </c>
      <c r="Q207" s="132"/>
      <c r="R207" s="132">
        <v>51</v>
      </c>
      <c r="S207" s="132"/>
      <c r="T207" s="131">
        <v>59</v>
      </c>
      <c r="U207" s="131"/>
      <c r="V207" s="131">
        <v>104</v>
      </c>
      <c r="W207" s="131"/>
      <c r="X207" s="131">
        <v>82</v>
      </c>
      <c r="Y207" s="131"/>
      <c r="Z207" s="131">
        <v>177</v>
      </c>
      <c r="AA207" s="131"/>
      <c r="AB207" s="264"/>
      <c r="AC207" s="264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57</v>
      </c>
      <c r="G208" s="134"/>
      <c r="H208" s="133">
        <v>175</v>
      </c>
      <c r="I208" s="134"/>
      <c r="J208" s="133">
        <v>82</v>
      </c>
      <c r="K208" s="134"/>
      <c r="L208" s="132">
        <v>105</v>
      </c>
      <c r="M208" s="132"/>
      <c r="N208" s="132">
        <v>126</v>
      </c>
      <c r="O208" s="132"/>
      <c r="P208" s="132">
        <v>134</v>
      </c>
      <c r="Q208" s="132"/>
      <c r="R208" s="132">
        <v>89</v>
      </c>
      <c r="S208" s="132"/>
      <c r="T208" s="131">
        <v>121</v>
      </c>
      <c r="U208" s="131"/>
      <c r="V208" s="131">
        <v>97</v>
      </c>
      <c r="W208" s="131"/>
      <c r="X208" s="131">
        <v>131</v>
      </c>
      <c r="Y208" s="131"/>
      <c r="Z208" s="131">
        <v>107</v>
      </c>
      <c r="AA208" s="131"/>
      <c r="AB208" s="264"/>
      <c r="AC208" s="264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477</v>
      </c>
      <c r="G209" s="134"/>
      <c r="H209" s="133">
        <v>2</v>
      </c>
      <c r="I209" s="134"/>
      <c r="J209" s="133"/>
      <c r="K209" s="134"/>
      <c r="L209" s="132">
        <v>1</v>
      </c>
      <c r="M209" s="132"/>
      <c r="N209" s="132">
        <v>3</v>
      </c>
      <c r="O209" s="132"/>
      <c r="P209" s="132">
        <v>1</v>
      </c>
      <c r="Q209" s="132"/>
      <c r="R209" s="132">
        <v>1</v>
      </c>
      <c r="S209" s="132"/>
      <c r="T209" s="131">
        <v>2</v>
      </c>
      <c r="U209" s="131"/>
      <c r="V209" s="131"/>
      <c r="W209" s="131"/>
      <c r="X209" s="131">
        <v>0</v>
      </c>
      <c r="Y209" s="131"/>
      <c r="Z209" s="131">
        <v>3</v>
      </c>
      <c r="AA209" s="131"/>
      <c r="AB209" s="264"/>
      <c r="AC209" s="264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202</v>
      </c>
      <c r="G210" s="134"/>
      <c r="H210" s="133">
        <v>800</v>
      </c>
      <c r="I210" s="134"/>
      <c r="J210" s="133">
        <v>530</v>
      </c>
      <c r="K210" s="134"/>
      <c r="L210" s="132">
        <v>660</v>
      </c>
      <c r="M210" s="132"/>
      <c r="N210" s="132">
        <v>507</v>
      </c>
      <c r="O210" s="132"/>
      <c r="P210" s="132">
        <v>521</v>
      </c>
      <c r="Q210" s="132"/>
      <c r="R210" s="132">
        <v>619</v>
      </c>
      <c r="S210" s="132"/>
      <c r="T210" s="131">
        <v>582</v>
      </c>
      <c r="U210" s="131"/>
      <c r="V210" s="131">
        <v>594</v>
      </c>
      <c r="W210" s="131"/>
      <c r="X210" s="131">
        <v>588</v>
      </c>
      <c r="Y210" s="131"/>
      <c r="Z210" s="131">
        <v>479</v>
      </c>
      <c r="AA210" s="131"/>
      <c r="AB210" s="264"/>
      <c r="AC210" s="264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18</v>
      </c>
      <c r="G211" s="134"/>
      <c r="H211" s="133">
        <v>25</v>
      </c>
      <c r="I211" s="134"/>
      <c r="J211" s="133">
        <v>8</v>
      </c>
      <c r="K211" s="134"/>
      <c r="L211" s="132">
        <v>183</v>
      </c>
      <c r="M211" s="132"/>
      <c r="N211" s="132">
        <v>75</v>
      </c>
      <c r="O211" s="132"/>
      <c r="P211" s="132">
        <v>75</v>
      </c>
      <c r="Q211" s="132"/>
      <c r="R211" s="132">
        <v>255</v>
      </c>
      <c r="S211" s="132"/>
      <c r="T211" s="131">
        <v>181</v>
      </c>
      <c r="U211" s="131"/>
      <c r="V211" s="131">
        <v>53</v>
      </c>
      <c r="W211" s="131"/>
      <c r="X211" s="131">
        <v>225</v>
      </c>
      <c r="Y211" s="131"/>
      <c r="Z211" s="131">
        <v>95</v>
      </c>
      <c r="AA211" s="131"/>
      <c r="AB211" s="264"/>
      <c r="AC211" s="264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77</v>
      </c>
      <c r="G212" s="134"/>
      <c r="H212" s="133">
        <v>56</v>
      </c>
      <c r="I212" s="134"/>
      <c r="J212" s="133">
        <v>25</v>
      </c>
      <c r="K212" s="134"/>
      <c r="L212" s="132">
        <v>43</v>
      </c>
      <c r="M212" s="132"/>
      <c r="N212" s="132">
        <v>28</v>
      </c>
      <c r="O212" s="132"/>
      <c r="P212" s="132">
        <v>41</v>
      </c>
      <c r="Q212" s="132"/>
      <c r="R212" s="132">
        <v>23</v>
      </c>
      <c r="S212" s="132"/>
      <c r="T212" s="131">
        <v>25</v>
      </c>
      <c r="U212" s="131"/>
      <c r="V212" s="131">
        <v>30</v>
      </c>
      <c r="W212" s="131"/>
      <c r="X212" s="131">
        <v>35</v>
      </c>
      <c r="Y212" s="131"/>
      <c r="Z212" s="131">
        <v>40</v>
      </c>
      <c r="AA212" s="131"/>
      <c r="AB212" s="264"/>
      <c r="AC212" s="264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20</v>
      </c>
      <c r="G213" s="134"/>
      <c r="H213" s="133">
        <v>123</v>
      </c>
      <c r="I213" s="134"/>
      <c r="J213" s="133">
        <v>70</v>
      </c>
      <c r="K213" s="134"/>
      <c r="L213" s="132">
        <v>97</v>
      </c>
      <c r="M213" s="132"/>
      <c r="N213" s="132">
        <v>79</v>
      </c>
      <c r="O213" s="132"/>
      <c r="P213" s="132">
        <v>52</v>
      </c>
      <c r="Q213" s="132"/>
      <c r="R213" s="132">
        <v>61</v>
      </c>
      <c r="S213" s="132"/>
      <c r="T213" s="131">
        <v>240</v>
      </c>
      <c r="U213" s="131"/>
      <c r="V213" s="131">
        <v>69</v>
      </c>
      <c r="W213" s="131"/>
      <c r="X213" s="131">
        <v>122</v>
      </c>
      <c r="Y213" s="131"/>
      <c r="Z213" s="131">
        <v>267</v>
      </c>
      <c r="AA213" s="131"/>
      <c r="AB213" s="264"/>
      <c r="AC213" s="264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5</v>
      </c>
      <c r="G214" s="134"/>
      <c r="H214" s="133">
        <v>28</v>
      </c>
      <c r="I214" s="134"/>
      <c r="J214" s="133">
        <v>32</v>
      </c>
      <c r="K214" s="134"/>
      <c r="L214" s="132">
        <v>53</v>
      </c>
      <c r="M214" s="132"/>
      <c r="N214" s="132">
        <v>176</v>
      </c>
      <c r="O214" s="132"/>
      <c r="P214" s="132">
        <v>49</v>
      </c>
      <c r="Q214" s="132"/>
      <c r="R214" s="132">
        <v>35</v>
      </c>
      <c r="S214" s="132"/>
      <c r="T214" s="131">
        <v>27</v>
      </c>
      <c r="U214" s="131"/>
      <c r="V214" s="131">
        <v>20</v>
      </c>
      <c r="W214" s="131"/>
      <c r="X214" s="131">
        <v>21</v>
      </c>
      <c r="Y214" s="131"/>
      <c r="Z214" s="131">
        <v>29</v>
      </c>
      <c r="AA214" s="131"/>
      <c r="AB214" s="264"/>
      <c r="AC214" s="264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119</v>
      </c>
      <c r="G215" s="134"/>
      <c r="H215" s="133">
        <v>10</v>
      </c>
      <c r="I215" s="134"/>
      <c r="J215" s="133">
        <v>4</v>
      </c>
      <c r="K215" s="134"/>
      <c r="L215" s="132">
        <v>9</v>
      </c>
      <c r="M215" s="132"/>
      <c r="N215" s="132">
        <v>5</v>
      </c>
      <c r="O215" s="132"/>
      <c r="P215" s="132">
        <v>6</v>
      </c>
      <c r="Q215" s="132"/>
      <c r="R215" s="132">
        <v>3</v>
      </c>
      <c r="S215" s="132"/>
      <c r="T215" s="131">
        <v>1</v>
      </c>
      <c r="U215" s="131"/>
      <c r="V215" s="131">
        <v>70</v>
      </c>
      <c r="W215" s="131"/>
      <c r="X215" s="131">
        <v>7</v>
      </c>
      <c r="Y215" s="131"/>
      <c r="Z215" s="131">
        <v>7</v>
      </c>
      <c r="AA215" s="131"/>
      <c r="AB215" s="264"/>
      <c r="AC215" s="264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27</v>
      </c>
      <c r="G216" s="134"/>
      <c r="H216" s="133">
        <v>149</v>
      </c>
      <c r="I216" s="134"/>
      <c r="J216" s="133">
        <v>162</v>
      </c>
      <c r="K216" s="134"/>
      <c r="L216" s="132">
        <v>191</v>
      </c>
      <c r="M216" s="132"/>
      <c r="N216" s="132">
        <v>195</v>
      </c>
      <c r="O216" s="132"/>
      <c r="P216" s="132">
        <v>221</v>
      </c>
      <c r="Q216" s="132"/>
      <c r="R216" s="132">
        <v>181</v>
      </c>
      <c r="S216" s="132"/>
      <c r="T216" s="131">
        <v>156</v>
      </c>
      <c r="U216" s="131"/>
      <c r="V216" s="131">
        <v>150</v>
      </c>
      <c r="W216" s="131"/>
      <c r="X216" s="131">
        <v>117</v>
      </c>
      <c r="Y216" s="131"/>
      <c r="Z216" s="131">
        <v>126</v>
      </c>
      <c r="AA216" s="131"/>
      <c r="AB216" s="264"/>
      <c r="AC216" s="264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13</v>
      </c>
      <c r="G217" s="134"/>
      <c r="H217" s="133">
        <v>38</v>
      </c>
      <c r="I217" s="134"/>
      <c r="J217" s="133">
        <v>59</v>
      </c>
      <c r="K217" s="134"/>
      <c r="L217" s="132">
        <v>83</v>
      </c>
      <c r="M217" s="132"/>
      <c r="N217" s="132">
        <v>67</v>
      </c>
      <c r="O217" s="132"/>
      <c r="P217" s="132">
        <v>86</v>
      </c>
      <c r="Q217" s="132"/>
      <c r="R217" s="132">
        <v>45</v>
      </c>
      <c r="S217" s="132"/>
      <c r="T217" s="131">
        <v>53</v>
      </c>
      <c r="U217" s="131"/>
      <c r="V217" s="131">
        <v>72</v>
      </c>
      <c r="W217" s="131"/>
      <c r="X217" s="131">
        <v>76</v>
      </c>
      <c r="Y217" s="131"/>
      <c r="Z217" s="131">
        <v>157</v>
      </c>
      <c r="AA217" s="131"/>
      <c r="AB217" s="264"/>
      <c r="AC217" s="264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347</v>
      </c>
      <c r="G218" s="134"/>
      <c r="H218" s="133">
        <v>43</v>
      </c>
      <c r="I218" s="134"/>
      <c r="J218" s="133">
        <v>35</v>
      </c>
      <c r="K218" s="134"/>
      <c r="L218" s="132">
        <v>62</v>
      </c>
      <c r="M218" s="132"/>
      <c r="N218" s="132">
        <v>51</v>
      </c>
      <c r="O218" s="132"/>
      <c r="P218" s="132">
        <v>55</v>
      </c>
      <c r="Q218" s="132"/>
      <c r="R218" s="132">
        <v>25</v>
      </c>
      <c r="S218" s="132"/>
      <c r="T218" s="131">
        <v>44</v>
      </c>
      <c r="U218" s="131"/>
      <c r="V218" s="131">
        <v>42</v>
      </c>
      <c r="W218" s="131"/>
      <c r="X218" s="131">
        <v>30</v>
      </c>
      <c r="Y218" s="131"/>
      <c r="Z218" s="131">
        <v>37</v>
      </c>
      <c r="AA218" s="131"/>
      <c r="AB218" s="264"/>
      <c r="AC218" s="264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4</v>
      </c>
      <c r="G219" s="134"/>
      <c r="H219" s="133">
        <v>536</v>
      </c>
      <c r="I219" s="134"/>
      <c r="J219" s="133">
        <v>431</v>
      </c>
      <c r="K219" s="134"/>
      <c r="L219" s="132">
        <v>568</v>
      </c>
      <c r="M219" s="132"/>
      <c r="N219" s="132">
        <v>434</v>
      </c>
      <c r="O219" s="132"/>
      <c r="P219" s="132">
        <v>442</v>
      </c>
      <c r="Q219" s="132"/>
      <c r="R219" s="132">
        <v>455</v>
      </c>
      <c r="S219" s="132"/>
      <c r="T219" s="131">
        <v>419</v>
      </c>
      <c r="U219" s="131"/>
      <c r="V219" s="131">
        <v>451</v>
      </c>
      <c r="W219" s="131"/>
      <c r="X219" s="131">
        <v>457</v>
      </c>
      <c r="Y219" s="131"/>
      <c r="Z219" s="131">
        <v>398</v>
      </c>
      <c r="AA219" s="131"/>
      <c r="AB219" s="264"/>
      <c r="AC219" s="264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1039</v>
      </c>
      <c r="G220" s="134"/>
      <c r="H220" s="133">
        <v>4</v>
      </c>
      <c r="I220" s="134"/>
      <c r="J220" s="133">
        <v>10</v>
      </c>
      <c r="K220" s="134"/>
      <c r="L220" s="132">
        <v>6</v>
      </c>
      <c r="M220" s="132"/>
      <c r="N220" s="132">
        <v>5</v>
      </c>
      <c r="O220" s="132"/>
      <c r="P220" s="132">
        <v>1</v>
      </c>
      <c r="Q220" s="132"/>
      <c r="R220" s="132">
        <v>2</v>
      </c>
      <c r="S220" s="132"/>
      <c r="T220" s="131">
        <v>5</v>
      </c>
      <c r="U220" s="131"/>
      <c r="V220" s="131">
        <v>5</v>
      </c>
      <c r="W220" s="131"/>
      <c r="X220" s="131">
        <v>11</v>
      </c>
      <c r="Y220" s="131"/>
      <c r="Z220" s="131">
        <v>5</v>
      </c>
      <c r="AA220" s="131"/>
      <c r="AB220" s="264"/>
      <c r="AC220" s="264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10</v>
      </c>
      <c r="G221" s="134"/>
      <c r="H221" s="133">
        <v>1625</v>
      </c>
      <c r="I221" s="134"/>
      <c r="J221" s="133">
        <v>1411</v>
      </c>
      <c r="K221" s="134"/>
      <c r="L221" s="132">
        <v>1465</v>
      </c>
      <c r="M221" s="132"/>
      <c r="N221" s="132">
        <v>1389</v>
      </c>
      <c r="O221" s="132"/>
      <c r="P221" s="132">
        <v>1412</v>
      </c>
      <c r="Q221" s="132"/>
      <c r="R221" s="132">
        <v>1236</v>
      </c>
      <c r="S221" s="132"/>
      <c r="T221" s="131">
        <v>1571</v>
      </c>
      <c r="U221" s="131"/>
      <c r="V221" s="131">
        <v>1363</v>
      </c>
      <c r="W221" s="131"/>
      <c r="X221" s="131">
        <v>1409</v>
      </c>
      <c r="Y221" s="131"/>
      <c r="Z221" s="131">
        <v>1541</v>
      </c>
      <c r="AA221" s="131"/>
      <c r="AB221" s="264"/>
      <c r="AC221" s="264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110</v>
      </c>
      <c r="G222" s="134"/>
      <c r="H222" s="133">
        <v>31</v>
      </c>
      <c r="I222" s="134"/>
      <c r="J222" s="133">
        <v>23</v>
      </c>
      <c r="K222" s="134"/>
      <c r="L222" s="132">
        <v>13</v>
      </c>
      <c r="M222" s="132"/>
      <c r="N222" s="132">
        <v>10</v>
      </c>
      <c r="O222" s="132"/>
      <c r="P222" s="132">
        <v>11</v>
      </c>
      <c r="Q222" s="132"/>
      <c r="R222" s="132">
        <v>11</v>
      </c>
      <c r="S222" s="132"/>
      <c r="T222" s="131">
        <v>9</v>
      </c>
      <c r="U222" s="131"/>
      <c r="V222" s="131">
        <v>16</v>
      </c>
      <c r="W222" s="131"/>
      <c r="X222" s="131">
        <v>14</v>
      </c>
      <c r="Y222" s="131"/>
      <c r="Z222" s="131">
        <v>10</v>
      </c>
      <c r="AA222" s="131"/>
      <c r="AB222" s="264"/>
      <c r="AC222" s="264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/>
      <c r="G223" s="449"/>
      <c r="H223" s="448">
        <v>50</v>
      </c>
      <c r="I223" s="449"/>
      <c r="J223" s="448">
        <v>43</v>
      </c>
      <c r="K223" s="449"/>
      <c r="L223" s="132">
        <v>54</v>
      </c>
      <c r="M223" s="132"/>
      <c r="N223" s="132">
        <v>68</v>
      </c>
      <c r="O223" s="132"/>
      <c r="P223" s="132">
        <v>89</v>
      </c>
      <c r="Q223" s="132"/>
      <c r="R223" s="132">
        <v>82</v>
      </c>
      <c r="S223" s="132"/>
      <c r="T223" s="131">
        <v>108</v>
      </c>
      <c r="U223" s="131"/>
      <c r="V223" s="131">
        <v>99</v>
      </c>
      <c r="W223" s="131"/>
      <c r="X223" s="131">
        <v>106</v>
      </c>
      <c r="Y223" s="131"/>
      <c r="Z223" s="131">
        <v>99</v>
      </c>
      <c r="AA223" s="131"/>
      <c r="AB223" s="264"/>
      <c r="AC223" s="264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>
      <c r="B224" s="193" t="s">
        <v>41</v>
      </c>
      <c r="C224" s="194"/>
      <c r="D224" s="194"/>
      <c r="E224" s="195"/>
      <c r="F224" s="196">
        <f>SUM(F203:F223)</f>
        <v>2787</v>
      </c>
      <c r="G224" s="197"/>
      <c r="H224" s="141">
        <f>SUM(H203:H223)</f>
        <v>4264</v>
      </c>
      <c r="I224" s="142"/>
      <c r="J224" s="143">
        <f>SUM(J203:J223)</f>
        <v>3398</v>
      </c>
      <c r="K224" s="143"/>
      <c r="L224" s="141">
        <f>SUM(L203:L223)</f>
        <v>4179</v>
      </c>
      <c r="M224" s="142"/>
      <c r="N224" s="141">
        <f>SUM(N203:N223)</f>
        <v>3796</v>
      </c>
      <c r="O224" s="142"/>
      <c r="P224" s="271">
        <f>(P203+P204+P205+P206+P207+P208+P209+P210+P211+P212+P213+P214+P215+P216+P217+P218+P219+P220+P221+P222+P223)</f>
        <v>3722</v>
      </c>
      <c r="Q224" s="272"/>
      <c r="R224" s="271">
        <f>(R203+R204+R205+R206+R207+R208+R209+R210+R211+R212+R213+R214+R215+R216+R217+R218+R219+R220+R221+R222+R223)</f>
        <v>3547</v>
      </c>
      <c r="S224" s="272"/>
      <c r="T224" s="271">
        <f>(T203+T204+T205+T206+T207+T208+T209+T210+T211+T212+T213+T214+T215+T216+T217+T218+T219+T220+T221+T222+T223)</f>
        <v>4078</v>
      </c>
      <c r="U224" s="272"/>
      <c r="V224" s="271">
        <f>(V203+V204+V205+V206+V207+V208+V209+V210+V211+V212+V213+V214+V215+V216+V217+V218+V219+V220+V221+V222+V223)</f>
        <v>3700</v>
      </c>
      <c r="W224" s="272"/>
      <c r="X224" s="269">
        <f>(X203+X204+X205+X206+X207+X208+X209+X210+X211+X212+X213+X214+X215+X216+X217+X218+X219+X220+X221+X222+X223)</f>
        <v>3897</v>
      </c>
      <c r="Y224" s="270"/>
      <c r="Z224" s="269">
        <f>(Z203+Z204+Z205+Z206+Z207+Z208+Z209+Z210+Z211+Z212+Z213+Z214+Z215+Z216+Z217+Z218+Z219+Z220+Z221+Z222+Z223)</f>
        <v>4053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>
      <c r="B228" s="150" t="s">
        <v>60</v>
      </c>
      <c r="C228" s="151"/>
      <c r="D228" s="151"/>
      <c r="E228" s="215"/>
      <c r="F228" s="477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>
      <c r="B229" s="478" t="str">
        <f t="shared" ref="B229:B236" si="3">+B203</f>
        <v>ADMINISTRATIVA Y FINANCIERA</v>
      </c>
      <c r="C229" s="479"/>
      <c r="D229" s="479"/>
      <c r="E229" s="480"/>
      <c r="F229" s="473">
        <f>(F203+H203+J203+L203+N203++P203+R203+T203+V203+X203+Z203+AB203)</f>
        <v>746</v>
      </c>
      <c r="G229" s="474"/>
      <c r="H229" s="475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>
      <c r="B230" s="461" t="str">
        <f t="shared" si="3"/>
        <v>ARCHIVO Y CORRESPONDENCIA</v>
      </c>
      <c r="C230" s="462"/>
      <c r="D230" s="462"/>
      <c r="E230" s="463"/>
      <c r="F230" s="473">
        <f>(F204+H204+J204+L204+N204++P204+R204+T204+V204+X204+Z204+AB204)</f>
        <v>657</v>
      </c>
      <c r="G230" s="474"/>
      <c r="H230" s="47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>
      <c r="B231" s="461" t="str">
        <f t="shared" si="3"/>
        <v>ASUNTOS LEGALES</v>
      </c>
      <c r="C231" s="462"/>
      <c r="D231" s="462"/>
      <c r="E231" s="463"/>
      <c r="F231" s="473">
        <f>(F205+H205+J205+L205+N205++P205+R205+T205+V205+X205+Z205+AB205)</f>
        <v>3043</v>
      </c>
      <c r="G231" s="474"/>
      <c r="H231" s="47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>
      <c r="B232" s="461" t="str">
        <f t="shared" si="3"/>
        <v>ATENCIÓN AL CIUDADANO</v>
      </c>
      <c r="C232" s="462"/>
      <c r="D232" s="462"/>
      <c r="E232" s="463"/>
      <c r="F232" s="476">
        <f t="shared" ref="F232:F249" si="4">(F206+H206+J206+L206+N206+P206+R206+T206+V206+X206+Z206+AB206)</f>
        <v>174</v>
      </c>
      <c r="G232" s="213"/>
      <c r="H232" s="21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>
      <c r="B233" s="461" t="str">
        <f t="shared" si="3"/>
        <v>CALIDAD EDUCATIVA</v>
      </c>
      <c r="C233" s="462"/>
      <c r="D233" s="462"/>
      <c r="E233" s="463"/>
      <c r="F233" s="476">
        <f t="shared" si="4"/>
        <v>1102</v>
      </c>
      <c r="G233" s="213"/>
      <c r="H233" s="21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>
      <c r="B234" s="461" t="str">
        <f t="shared" si="3"/>
        <v>COBERTURA</v>
      </c>
      <c r="C234" s="462"/>
      <c r="D234" s="462"/>
      <c r="E234" s="463"/>
      <c r="F234" s="476">
        <f t="shared" si="4"/>
        <v>1224</v>
      </c>
      <c r="G234" s="213"/>
      <c r="H234" s="21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>
      <c r="B235" s="461" t="str">
        <f t="shared" si="3"/>
        <v>COMUNICACIONES</v>
      </c>
      <c r="C235" s="462"/>
      <c r="D235" s="462"/>
      <c r="E235" s="463"/>
      <c r="F235" s="476">
        <f t="shared" si="4"/>
        <v>490</v>
      </c>
      <c r="G235" s="213"/>
      <c r="H235" s="21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>
      <c r="B236" s="461" t="str">
        <f t="shared" si="3"/>
        <v>CONSTANCIAS</v>
      </c>
      <c r="C236" s="462"/>
      <c r="D236" s="462"/>
      <c r="E236" s="463"/>
      <c r="F236" s="476">
        <f t="shared" si="4"/>
        <v>6082</v>
      </c>
      <c r="G236" s="213"/>
      <c r="H236" s="21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>
      <c r="B237" s="455" t="s">
        <v>80</v>
      </c>
      <c r="C237" s="456"/>
      <c r="D237" s="456"/>
      <c r="E237" s="472"/>
      <c r="F237" s="464">
        <f t="shared" si="4"/>
        <v>1193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>
      <c r="B238" s="455" t="s">
        <v>81</v>
      </c>
      <c r="C238" s="456"/>
      <c r="D238" s="456"/>
      <c r="E238" s="472"/>
      <c r="F238" s="464">
        <f t="shared" si="4"/>
        <v>423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>
      <c r="B239" s="455" t="s">
        <v>82</v>
      </c>
      <c r="C239" s="456"/>
      <c r="D239" s="456"/>
      <c r="E239" s="472"/>
      <c r="F239" s="464">
        <f t="shared" si="4"/>
        <v>1200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>
      <c r="B240" s="455" t="s">
        <v>83</v>
      </c>
      <c r="C240" s="456"/>
      <c r="D240" s="456"/>
      <c r="E240" s="472"/>
      <c r="F240" s="464">
        <f t="shared" si="4"/>
        <v>475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>
      <c r="B241" s="461" t="str">
        <f t="shared" ref="B241:B249" si="5">+B215</f>
        <v>GESTION ORGANIZACIONAL</v>
      </c>
      <c r="C241" s="462"/>
      <c r="D241" s="462"/>
      <c r="E241" s="463"/>
      <c r="F241" s="464">
        <f t="shared" si="4"/>
        <v>241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>
      <c r="B242" s="461" t="str">
        <f t="shared" si="5"/>
        <v>HOJAS DE VIDA</v>
      </c>
      <c r="C242" s="462"/>
      <c r="D242" s="462"/>
      <c r="E242" s="463"/>
      <c r="F242" s="464">
        <f t="shared" si="4"/>
        <v>1675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>
      <c r="B243" s="461" t="str">
        <f t="shared" si="5"/>
        <v>INSPECCION Y VIGILANCIA</v>
      </c>
      <c r="C243" s="462"/>
      <c r="D243" s="462"/>
      <c r="E243" s="463"/>
      <c r="F243" s="464">
        <f t="shared" si="4"/>
        <v>749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>
      <c r="B244" s="461" t="str">
        <f t="shared" si="5"/>
        <v>PLANEACIÓN</v>
      </c>
      <c r="C244" s="462"/>
      <c r="D244" s="462"/>
      <c r="E244" s="463"/>
      <c r="F244" s="464">
        <f t="shared" si="4"/>
        <v>771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>
      <c r="B245" s="461" t="str">
        <f t="shared" si="5"/>
        <v>PRESTACIONES SOCIALES</v>
      </c>
      <c r="C245" s="462"/>
      <c r="D245" s="462"/>
      <c r="E245" s="463"/>
      <c r="F245" s="464">
        <f t="shared" si="4"/>
        <v>4595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>
      <c r="B246" s="461" t="str">
        <f t="shared" si="5"/>
        <v>PRESUPUESTO</v>
      </c>
      <c r="C246" s="462"/>
      <c r="D246" s="462"/>
      <c r="E246" s="463"/>
      <c r="F246" s="464">
        <f t="shared" si="4"/>
        <v>1093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>
      <c r="B247" s="461" t="str">
        <f t="shared" si="5"/>
        <v>RECURSOS HUMANOS</v>
      </c>
      <c r="C247" s="462"/>
      <c r="D247" s="462"/>
      <c r="E247" s="463"/>
      <c r="F247" s="464">
        <f t="shared" si="4"/>
        <v>14432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>
      <c r="B248" s="461" t="str">
        <f t="shared" si="5"/>
        <v>SISTEMAS</v>
      </c>
      <c r="C248" s="462"/>
      <c r="D248" s="462"/>
      <c r="E248" s="463"/>
      <c r="F248" s="464">
        <f t="shared" si="4"/>
        <v>258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>
      <c r="B249" s="465" t="str">
        <f t="shared" si="5"/>
        <v>TESORERIA</v>
      </c>
      <c r="C249" s="466"/>
      <c r="D249" s="466"/>
      <c r="E249" s="467"/>
      <c r="F249" s="464">
        <f t="shared" si="4"/>
        <v>798</v>
      </c>
      <c r="G249" s="200"/>
      <c r="H249" s="20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>
      <c r="B250" s="468" t="s">
        <v>41</v>
      </c>
      <c r="C250" s="469"/>
      <c r="D250" s="469"/>
      <c r="E250" s="470"/>
      <c r="F250" s="231">
        <f>SUM(F229:F249)</f>
        <v>41421</v>
      </c>
      <c r="G250" s="471"/>
      <c r="H250" s="23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32" ht="6.75" customHeight="1" thickBot="1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32" ht="13.5" thickBot="1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32">
      <c r="B255" s="458" t="str">
        <f t="shared" ref="B255:B262" si="6">+B203</f>
        <v>ADMINISTRATIVA Y FINANCIERA</v>
      </c>
      <c r="C255" s="459"/>
      <c r="D255" s="459"/>
      <c r="E255" s="460"/>
      <c r="F255" s="198">
        <v>1</v>
      </c>
      <c r="G255" s="169"/>
      <c r="H255" s="198">
        <v>1</v>
      </c>
      <c r="I255" s="169"/>
      <c r="J255" s="198">
        <v>1</v>
      </c>
      <c r="K255" s="169"/>
      <c r="L255" s="198" t="s">
        <v>151</v>
      </c>
      <c r="M255" s="169"/>
      <c r="N255" s="198" t="s">
        <v>151</v>
      </c>
      <c r="O255" s="169"/>
      <c r="P255" s="198" t="s">
        <v>151</v>
      </c>
      <c r="Q255" s="169"/>
      <c r="R255" s="198">
        <v>0.99450000000000005</v>
      </c>
      <c r="S255" s="169"/>
      <c r="T255" s="198" t="s">
        <v>151</v>
      </c>
      <c r="U255" s="169"/>
      <c r="V255" s="198" t="s">
        <v>151</v>
      </c>
      <c r="W255" s="169"/>
      <c r="X255" s="198" t="s">
        <v>151</v>
      </c>
      <c r="Y255" s="169"/>
      <c r="Z255" s="242" t="s">
        <v>151</v>
      </c>
      <c r="AA255" s="169"/>
      <c r="AB255" s="242"/>
      <c r="AC255" s="169"/>
      <c r="AE255" s="93"/>
      <c r="AF255" s="91"/>
    </row>
    <row r="256" spans="2:32" ht="24.75" customHeight="1">
      <c r="B256" s="208" t="str">
        <f t="shared" si="6"/>
        <v>ARCHIVO Y CORRESPONDENCIA</v>
      </c>
      <c r="C256" s="209"/>
      <c r="D256" s="209"/>
      <c r="E256" s="210"/>
      <c r="F256" s="198">
        <v>1</v>
      </c>
      <c r="G256" s="169"/>
      <c r="H256" s="198">
        <v>1</v>
      </c>
      <c r="I256" s="169"/>
      <c r="J256" s="198">
        <v>0.97960000000000003</v>
      </c>
      <c r="K256" s="169"/>
      <c r="L256" s="198" t="s">
        <v>151</v>
      </c>
      <c r="M256" s="169"/>
      <c r="N256" s="198" t="s">
        <v>151</v>
      </c>
      <c r="O256" s="169"/>
      <c r="P256" s="198" t="s">
        <v>151</v>
      </c>
      <c r="Q256" s="169"/>
      <c r="R256" s="198" t="s">
        <v>151</v>
      </c>
      <c r="S256" s="169"/>
      <c r="T256" s="198" t="s">
        <v>151</v>
      </c>
      <c r="U256" s="169"/>
      <c r="V256" s="198" t="s">
        <v>151</v>
      </c>
      <c r="W256" s="169"/>
      <c r="X256" s="198" t="s">
        <v>151</v>
      </c>
      <c r="Y256" s="169"/>
      <c r="Z256" s="242" t="s">
        <v>151</v>
      </c>
      <c r="AA256" s="169"/>
      <c r="AB256" s="242"/>
      <c r="AC256" s="169"/>
      <c r="AE256" s="93"/>
      <c r="AF256" s="91"/>
    </row>
    <row r="257" spans="2:32">
      <c r="B257" s="208" t="str">
        <f t="shared" si="6"/>
        <v>ASUNTOS LEGALES</v>
      </c>
      <c r="C257" s="209"/>
      <c r="D257" s="209"/>
      <c r="E257" s="210"/>
      <c r="F257" s="198">
        <v>1</v>
      </c>
      <c r="G257" s="169"/>
      <c r="H257" s="198">
        <v>1</v>
      </c>
      <c r="I257" s="169"/>
      <c r="J257" s="198">
        <v>0.99829999999999997</v>
      </c>
      <c r="K257" s="169"/>
      <c r="L257" s="198" t="s">
        <v>151</v>
      </c>
      <c r="M257" s="169"/>
      <c r="N257" s="198" t="s">
        <v>151</v>
      </c>
      <c r="O257" s="169"/>
      <c r="P257" s="198" t="s">
        <v>151</v>
      </c>
      <c r="Q257" s="169"/>
      <c r="R257" s="198" t="s">
        <v>151</v>
      </c>
      <c r="S257" s="169"/>
      <c r="T257" s="198" t="s">
        <v>151</v>
      </c>
      <c r="U257" s="169"/>
      <c r="V257" s="198" t="s">
        <v>151</v>
      </c>
      <c r="W257" s="169"/>
      <c r="X257" s="198" t="s">
        <v>151</v>
      </c>
      <c r="Y257" s="169"/>
      <c r="Z257" s="242" t="s">
        <v>151</v>
      </c>
      <c r="AA257" s="169"/>
      <c r="AB257" s="242"/>
      <c r="AC257" s="169"/>
      <c r="AE257" s="93"/>
      <c r="AF257" s="91"/>
    </row>
    <row r="258" spans="2:32">
      <c r="B258" s="208" t="str">
        <f t="shared" si="6"/>
        <v>ATENCIÓN AL CIUDADANO</v>
      </c>
      <c r="C258" s="209"/>
      <c r="D258" s="209"/>
      <c r="E258" s="210"/>
      <c r="F258" s="198">
        <v>1</v>
      </c>
      <c r="G258" s="169"/>
      <c r="H258" s="198">
        <v>1</v>
      </c>
      <c r="I258" s="169"/>
      <c r="J258" s="198">
        <v>1</v>
      </c>
      <c r="K258" s="169"/>
      <c r="L258" s="198" t="s">
        <v>151</v>
      </c>
      <c r="M258" s="169"/>
      <c r="N258" s="198" t="s">
        <v>151</v>
      </c>
      <c r="O258" s="169"/>
      <c r="P258" s="198" t="s">
        <v>151</v>
      </c>
      <c r="Q258" s="169"/>
      <c r="R258" s="198" t="s">
        <v>151</v>
      </c>
      <c r="S258" s="169"/>
      <c r="T258" s="198" t="s">
        <v>151</v>
      </c>
      <c r="U258" s="169"/>
      <c r="V258" s="198" t="s">
        <v>151</v>
      </c>
      <c r="W258" s="169"/>
      <c r="X258" s="198" t="s">
        <v>151</v>
      </c>
      <c r="Y258" s="169"/>
      <c r="Z258" s="242" t="s">
        <v>151</v>
      </c>
      <c r="AA258" s="169"/>
      <c r="AB258" s="242"/>
      <c r="AC258" s="169"/>
      <c r="AE258" s="93"/>
      <c r="AF258" s="91"/>
    </row>
    <row r="259" spans="2:32">
      <c r="B259" s="208" t="str">
        <f t="shared" si="6"/>
        <v>CALIDAD EDUCATIVA</v>
      </c>
      <c r="C259" s="209"/>
      <c r="D259" s="209"/>
      <c r="E259" s="210"/>
      <c r="F259" s="198">
        <v>1</v>
      </c>
      <c r="G259" s="169"/>
      <c r="H259" s="198">
        <v>0.99739999999999995</v>
      </c>
      <c r="I259" s="169"/>
      <c r="J259" s="198">
        <v>0.99739999999999995</v>
      </c>
      <c r="K259" s="169"/>
      <c r="L259" s="198" t="s">
        <v>151</v>
      </c>
      <c r="M259" s="169"/>
      <c r="N259" s="198" t="s">
        <v>151</v>
      </c>
      <c r="O259" s="169"/>
      <c r="P259" s="198" t="s">
        <v>151</v>
      </c>
      <c r="Q259" s="169"/>
      <c r="R259" s="198" t="s">
        <v>151</v>
      </c>
      <c r="S259" s="169"/>
      <c r="T259" s="198" t="s">
        <v>151</v>
      </c>
      <c r="U259" s="169"/>
      <c r="V259" s="198" t="s">
        <v>151</v>
      </c>
      <c r="W259" s="169"/>
      <c r="X259" s="198" t="s">
        <v>151</v>
      </c>
      <c r="Y259" s="169"/>
      <c r="Z259" s="273" t="s">
        <v>154</v>
      </c>
      <c r="AA259" s="169"/>
      <c r="AB259" s="273"/>
      <c r="AC259" s="169"/>
      <c r="AE259" s="93"/>
      <c r="AF259" s="91"/>
    </row>
    <row r="260" spans="2:32">
      <c r="B260" s="208" t="str">
        <f t="shared" si="6"/>
        <v>COBERTURA</v>
      </c>
      <c r="C260" s="209"/>
      <c r="D260" s="209"/>
      <c r="E260" s="210"/>
      <c r="F260" s="198">
        <v>1</v>
      </c>
      <c r="G260" s="169"/>
      <c r="H260" s="198">
        <v>1</v>
      </c>
      <c r="I260" s="169"/>
      <c r="J260" s="198">
        <v>1</v>
      </c>
      <c r="K260" s="169"/>
      <c r="L260" s="198" t="s">
        <v>151</v>
      </c>
      <c r="M260" s="169"/>
      <c r="N260" s="198" t="s">
        <v>151</v>
      </c>
      <c r="O260" s="169"/>
      <c r="P260" s="198">
        <v>0.99960000000000004</v>
      </c>
      <c r="Q260" s="169"/>
      <c r="R260" s="198">
        <v>0.99719999999999998</v>
      </c>
      <c r="S260" s="169"/>
      <c r="T260" s="198">
        <v>0.99719999999999998</v>
      </c>
      <c r="U260" s="169"/>
      <c r="V260" s="198">
        <v>0.99850000000000005</v>
      </c>
      <c r="W260" s="169"/>
      <c r="X260" s="198">
        <v>0.99209999999999998</v>
      </c>
      <c r="Y260" s="169"/>
      <c r="Z260" s="242" t="s">
        <v>151</v>
      </c>
      <c r="AA260" s="169"/>
      <c r="AB260" s="242"/>
      <c r="AC260" s="169"/>
      <c r="AE260" s="93"/>
      <c r="AF260" s="91"/>
    </row>
    <row r="261" spans="2:32">
      <c r="B261" s="208" t="str">
        <f t="shared" si="6"/>
        <v>COMUNICACIONES</v>
      </c>
      <c r="C261" s="209"/>
      <c r="D261" s="209"/>
      <c r="E261" s="210"/>
      <c r="F261" s="198">
        <v>1</v>
      </c>
      <c r="G261" s="169"/>
      <c r="H261" s="198">
        <v>1</v>
      </c>
      <c r="I261" s="169"/>
      <c r="J261" s="198">
        <v>1</v>
      </c>
      <c r="K261" s="169"/>
      <c r="L261" s="198" t="s">
        <v>151</v>
      </c>
      <c r="M261" s="169"/>
      <c r="N261" s="198" t="s">
        <v>151</v>
      </c>
      <c r="O261" s="169"/>
      <c r="P261" s="198" t="s">
        <v>151</v>
      </c>
      <c r="Q261" s="169"/>
      <c r="R261" s="198" t="s">
        <v>151</v>
      </c>
      <c r="S261" s="169"/>
      <c r="T261" s="198" t="s">
        <v>151</v>
      </c>
      <c r="U261" s="169"/>
      <c r="V261" s="198" t="s">
        <v>151</v>
      </c>
      <c r="W261" s="169"/>
      <c r="X261" s="198" t="s">
        <v>151</v>
      </c>
      <c r="Y261" s="169"/>
      <c r="Z261" s="242" t="s">
        <v>151</v>
      </c>
      <c r="AA261" s="169"/>
      <c r="AB261" s="242"/>
      <c r="AC261" s="169"/>
      <c r="AE261" s="93"/>
      <c r="AF261" s="91"/>
    </row>
    <row r="262" spans="2:32" ht="26.25" customHeight="1">
      <c r="B262" s="208" t="str">
        <f t="shared" si="6"/>
        <v>CONSTANCIAS</v>
      </c>
      <c r="C262" s="209"/>
      <c r="D262" s="209"/>
      <c r="E262" s="210"/>
      <c r="F262" s="198">
        <v>0.99960000000000004</v>
      </c>
      <c r="G262" s="169"/>
      <c r="H262" s="198">
        <v>1</v>
      </c>
      <c r="I262" s="169"/>
      <c r="J262" s="198">
        <v>1</v>
      </c>
      <c r="K262" s="169"/>
      <c r="L262" s="198" t="s">
        <v>151</v>
      </c>
      <c r="M262" s="169"/>
      <c r="N262" s="198" t="s">
        <v>151</v>
      </c>
      <c r="O262" s="169"/>
      <c r="P262" s="198" t="s">
        <v>151</v>
      </c>
      <c r="Q262" s="169"/>
      <c r="R262" s="198" t="s">
        <v>151</v>
      </c>
      <c r="S262" s="169"/>
      <c r="T262" s="198" t="s">
        <v>151</v>
      </c>
      <c r="U262" s="169"/>
      <c r="V262" s="198" t="s">
        <v>151</v>
      </c>
      <c r="W262" s="169"/>
      <c r="X262" s="198" t="s">
        <v>151</v>
      </c>
      <c r="Y262" s="169"/>
      <c r="Z262" s="242" t="s">
        <v>151</v>
      </c>
      <c r="AA262" s="169"/>
      <c r="AB262" s="242"/>
      <c r="AC262" s="169"/>
      <c r="AE262" s="93"/>
      <c r="AF262" s="91"/>
    </row>
    <row r="263" spans="2:32" ht="21.75" customHeight="1">
      <c r="B263" s="455" t="s">
        <v>80</v>
      </c>
      <c r="C263" s="456"/>
      <c r="D263" s="456"/>
      <c r="E263" s="457"/>
      <c r="F263" s="198">
        <v>1</v>
      </c>
      <c r="G263" s="169"/>
      <c r="H263" s="198">
        <v>1</v>
      </c>
      <c r="I263" s="169"/>
      <c r="J263" s="198">
        <v>1</v>
      </c>
      <c r="K263" s="169"/>
      <c r="L263" s="198" t="s">
        <v>151</v>
      </c>
      <c r="M263" s="169"/>
      <c r="N263" s="198" t="s">
        <v>151</v>
      </c>
      <c r="O263" s="169"/>
      <c r="P263" s="198" t="s">
        <v>151</v>
      </c>
      <c r="Q263" s="169"/>
      <c r="R263" s="198" t="s">
        <v>151</v>
      </c>
      <c r="S263" s="169"/>
      <c r="T263" s="198" t="s">
        <v>151</v>
      </c>
      <c r="U263" s="169"/>
      <c r="V263" s="198" t="s">
        <v>151</v>
      </c>
      <c r="W263" s="169"/>
      <c r="X263" s="198" t="s">
        <v>151</v>
      </c>
      <c r="Y263" s="169"/>
      <c r="Z263" s="242" t="s">
        <v>151</v>
      </c>
      <c r="AA263" s="169"/>
      <c r="AB263" s="242"/>
      <c r="AC263" s="169"/>
      <c r="AE263" s="93"/>
      <c r="AF263" s="91"/>
    </row>
    <row r="264" spans="2:32">
      <c r="B264" s="455" t="s">
        <v>81</v>
      </c>
      <c r="C264" s="456"/>
      <c r="D264" s="456"/>
      <c r="E264" s="457"/>
      <c r="F264" s="198">
        <v>1</v>
      </c>
      <c r="G264" s="169"/>
      <c r="H264" s="198">
        <v>1</v>
      </c>
      <c r="I264" s="169"/>
      <c r="J264" s="198">
        <v>1</v>
      </c>
      <c r="K264" s="169"/>
      <c r="L264" s="198" t="s">
        <v>151</v>
      </c>
      <c r="M264" s="169"/>
      <c r="N264" s="198" t="s">
        <v>151</v>
      </c>
      <c r="O264" s="169"/>
      <c r="P264" s="198" t="s">
        <v>151</v>
      </c>
      <c r="Q264" s="169"/>
      <c r="R264" s="198" t="s">
        <v>151</v>
      </c>
      <c r="S264" s="169"/>
      <c r="T264" s="198" t="s">
        <v>151</v>
      </c>
      <c r="U264" s="169"/>
      <c r="V264" s="198" t="s">
        <v>151</v>
      </c>
      <c r="W264" s="169"/>
      <c r="X264" s="198" t="s">
        <v>151</v>
      </c>
      <c r="Y264" s="169"/>
      <c r="Z264" s="242" t="s">
        <v>151</v>
      </c>
      <c r="AA264" s="169"/>
      <c r="AB264" s="242"/>
      <c r="AC264" s="169"/>
      <c r="AE264" s="93"/>
      <c r="AF264" s="91"/>
    </row>
    <row r="265" spans="2:32">
      <c r="B265" s="455" t="s">
        <v>82</v>
      </c>
      <c r="C265" s="456"/>
      <c r="D265" s="456"/>
      <c r="E265" s="457"/>
      <c r="F265" s="198">
        <v>1</v>
      </c>
      <c r="G265" s="169"/>
      <c r="H265" s="198">
        <v>1</v>
      </c>
      <c r="I265" s="169"/>
      <c r="J265" s="198">
        <v>1</v>
      </c>
      <c r="K265" s="169"/>
      <c r="L265" s="198" t="s">
        <v>151</v>
      </c>
      <c r="M265" s="169"/>
      <c r="N265" s="198" t="s">
        <v>151</v>
      </c>
      <c r="O265" s="169"/>
      <c r="P265" s="198" t="s">
        <v>151</v>
      </c>
      <c r="Q265" s="169"/>
      <c r="R265" s="198" t="s">
        <v>151</v>
      </c>
      <c r="S265" s="169"/>
      <c r="T265" s="198" t="s">
        <v>151</v>
      </c>
      <c r="U265" s="169"/>
      <c r="V265" s="198" t="s">
        <v>151</v>
      </c>
      <c r="W265" s="169"/>
      <c r="X265" s="198" t="s">
        <v>151</v>
      </c>
      <c r="Y265" s="169"/>
      <c r="Z265" s="242" t="s">
        <v>151</v>
      </c>
      <c r="AA265" s="169"/>
      <c r="AB265" s="242"/>
      <c r="AC265" s="169"/>
      <c r="AE265" s="93"/>
      <c r="AF265" s="91"/>
    </row>
    <row r="266" spans="2:32">
      <c r="B266" s="455" t="s">
        <v>83</v>
      </c>
      <c r="C266" s="456"/>
      <c r="D266" s="456"/>
      <c r="E266" s="457"/>
      <c r="F266" s="198">
        <v>1</v>
      </c>
      <c r="G266" s="169"/>
      <c r="H266" s="198">
        <v>1</v>
      </c>
      <c r="I266" s="169"/>
      <c r="J266" s="198">
        <v>1</v>
      </c>
      <c r="K266" s="169"/>
      <c r="L266" s="198" t="s">
        <v>151</v>
      </c>
      <c r="M266" s="169"/>
      <c r="N266" s="198" t="s">
        <v>151</v>
      </c>
      <c r="O266" s="169"/>
      <c r="P266" s="198" t="s">
        <v>151</v>
      </c>
      <c r="Q266" s="169"/>
      <c r="R266" s="198" t="s">
        <v>151</v>
      </c>
      <c r="S266" s="169"/>
      <c r="T266" s="198" t="s">
        <v>151</v>
      </c>
      <c r="U266" s="169"/>
      <c r="V266" s="198" t="s">
        <v>151</v>
      </c>
      <c r="W266" s="169"/>
      <c r="X266" s="198" t="s">
        <v>151</v>
      </c>
      <c r="Y266" s="169"/>
      <c r="Z266" s="169" t="s">
        <v>155</v>
      </c>
      <c r="AA266" s="169"/>
      <c r="AB266" s="169"/>
      <c r="AC266" s="169"/>
      <c r="AE266" s="93"/>
      <c r="AF266" s="91"/>
    </row>
    <row r="267" spans="2:32">
      <c r="B267" s="208" t="str">
        <f t="shared" ref="B267:B275" si="7">+B215</f>
        <v>GESTION ORGANIZACIONAL</v>
      </c>
      <c r="C267" s="209"/>
      <c r="D267" s="209"/>
      <c r="E267" s="210"/>
      <c r="F267" s="198">
        <v>1</v>
      </c>
      <c r="G267" s="169"/>
      <c r="H267" s="198">
        <v>1</v>
      </c>
      <c r="I267" s="169"/>
      <c r="J267" s="198">
        <v>1</v>
      </c>
      <c r="K267" s="169"/>
      <c r="L267" s="198" t="s">
        <v>151</v>
      </c>
      <c r="M267" s="169"/>
      <c r="N267" s="198" t="s">
        <v>151</v>
      </c>
      <c r="O267" s="169"/>
      <c r="P267" s="198" t="s">
        <v>151</v>
      </c>
      <c r="Q267" s="169"/>
      <c r="R267" s="198" t="s">
        <v>151</v>
      </c>
      <c r="S267" s="169"/>
      <c r="T267" s="198" t="s">
        <v>151</v>
      </c>
      <c r="U267" s="169"/>
      <c r="V267" s="198" t="s">
        <v>151</v>
      </c>
      <c r="W267" s="169"/>
      <c r="X267" s="198" t="s">
        <v>151</v>
      </c>
      <c r="Y267" s="169"/>
      <c r="Z267" s="242" t="s">
        <v>151</v>
      </c>
      <c r="AA267" s="169"/>
      <c r="AB267" s="242"/>
      <c r="AC267" s="169"/>
      <c r="AE267" s="93"/>
      <c r="AF267" s="91"/>
    </row>
    <row r="268" spans="2:32">
      <c r="B268" s="208" t="str">
        <f t="shared" si="7"/>
        <v>HOJAS DE VIDA</v>
      </c>
      <c r="C268" s="209"/>
      <c r="D268" s="209"/>
      <c r="E268" s="210"/>
      <c r="F268" s="198">
        <v>1</v>
      </c>
      <c r="G268" s="169"/>
      <c r="H268" s="198">
        <v>1</v>
      </c>
      <c r="I268" s="169"/>
      <c r="J268" s="198">
        <v>1</v>
      </c>
      <c r="K268" s="169"/>
      <c r="L268" s="198" t="s">
        <v>151</v>
      </c>
      <c r="M268" s="169"/>
      <c r="N268" s="198" t="s">
        <v>151</v>
      </c>
      <c r="O268" s="169"/>
      <c r="P268" s="198" t="s">
        <v>151</v>
      </c>
      <c r="Q268" s="169"/>
      <c r="R268" s="198" t="s">
        <v>151</v>
      </c>
      <c r="S268" s="169"/>
      <c r="T268" s="198" t="s">
        <v>151</v>
      </c>
      <c r="U268" s="169"/>
      <c r="V268" s="198" t="s">
        <v>151</v>
      </c>
      <c r="W268" s="169"/>
      <c r="X268" s="198" t="s">
        <v>151</v>
      </c>
      <c r="Y268" s="169"/>
      <c r="Z268" s="242" t="s">
        <v>151</v>
      </c>
      <c r="AA268" s="169"/>
      <c r="AB268" s="242"/>
      <c r="AC268" s="169"/>
      <c r="AE268" s="93"/>
      <c r="AF268" s="91"/>
    </row>
    <row r="269" spans="2:32">
      <c r="B269" s="208" t="str">
        <f t="shared" si="7"/>
        <v>INSPECCION Y VIGILANCIA</v>
      </c>
      <c r="C269" s="209"/>
      <c r="D269" s="209"/>
      <c r="E269" s="210"/>
      <c r="F269" s="198">
        <v>1</v>
      </c>
      <c r="G269" s="169"/>
      <c r="H269" s="198">
        <v>1</v>
      </c>
      <c r="I269" s="169"/>
      <c r="J269" s="198">
        <v>1</v>
      </c>
      <c r="K269" s="169"/>
      <c r="L269" s="198" t="s">
        <v>151</v>
      </c>
      <c r="M269" s="169"/>
      <c r="N269" s="198" t="s">
        <v>151</v>
      </c>
      <c r="O269" s="169"/>
      <c r="P269" s="198" t="s">
        <v>151</v>
      </c>
      <c r="Q269" s="169"/>
      <c r="R269" s="198" t="s">
        <v>151</v>
      </c>
      <c r="S269" s="169"/>
      <c r="T269" s="198" t="s">
        <v>151</v>
      </c>
      <c r="U269" s="169"/>
      <c r="V269" s="198" t="s">
        <v>151</v>
      </c>
      <c r="W269" s="169"/>
      <c r="X269" s="198" t="s">
        <v>151</v>
      </c>
      <c r="Y269" s="169"/>
      <c r="Z269" s="242" t="s">
        <v>156</v>
      </c>
      <c r="AA269" s="169"/>
      <c r="AB269" s="242"/>
      <c r="AC269" s="169"/>
      <c r="AE269" s="93"/>
      <c r="AF269" s="91"/>
    </row>
    <row r="270" spans="2:32">
      <c r="B270" s="208" t="str">
        <f t="shared" si="7"/>
        <v>PLANEACIÓN</v>
      </c>
      <c r="C270" s="209"/>
      <c r="D270" s="209"/>
      <c r="E270" s="210"/>
      <c r="F270" s="198">
        <v>1</v>
      </c>
      <c r="G270" s="169"/>
      <c r="H270" s="198">
        <v>1</v>
      </c>
      <c r="I270" s="169"/>
      <c r="J270" s="198">
        <v>1</v>
      </c>
      <c r="K270" s="169"/>
      <c r="L270" s="198" t="s">
        <v>151</v>
      </c>
      <c r="M270" s="169"/>
      <c r="N270" s="198" t="s">
        <v>151</v>
      </c>
      <c r="O270" s="169"/>
      <c r="P270" s="198" t="s">
        <v>151</v>
      </c>
      <c r="Q270" s="169"/>
      <c r="R270" s="198" t="s">
        <v>151</v>
      </c>
      <c r="S270" s="169"/>
      <c r="T270" s="198" t="s">
        <v>151</v>
      </c>
      <c r="U270" s="169"/>
      <c r="V270" s="198" t="s">
        <v>151</v>
      </c>
      <c r="W270" s="169"/>
      <c r="X270" s="198" t="s">
        <v>151</v>
      </c>
      <c r="Y270" s="169"/>
      <c r="Z270" s="242" t="s">
        <v>151</v>
      </c>
      <c r="AA270" s="169"/>
      <c r="AB270" s="242"/>
      <c r="AC270" s="169"/>
      <c r="AE270" s="93"/>
      <c r="AF270" s="91"/>
    </row>
    <row r="271" spans="2:32" ht="23.25" customHeight="1">
      <c r="B271" s="208" t="str">
        <f t="shared" si="7"/>
        <v>PRESTACIONES SOCIALES</v>
      </c>
      <c r="C271" s="209"/>
      <c r="D271" s="209"/>
      <c r="E271" s="210"/>
      <c r="F271" s="198">
        <v>1</v>
      </c>
      <c r="G271" s="169"/>
      <c r="H271" s="198">
        <v>1</v>
      </c>
      <c r="I271" s="169"/>
      <c r="J271" s="198">
        <v>1</v>
      </c>
      <c r="K271" s="169"/>
      <c r="L271" s="198" t="s">
        <v>152</v>
      </c>
      <c r="M271" s="169"/>
      <c r="N271" s="198" t="s">
        <v>152</v>
      </c>
      <c r="O271" s="169"/>
      <c r="P271" s="198" t="s">
        <v>152</v>
      </c>
      <c r="Q271" s="169"/>
      <c r="R271" s="198" t="s">
        <v>151</v>
      </c>
      <c r="S271" s="169"/>
      <c r="T271" s="198" t="s">
        <v>151</v>
      </c>
      <c r="U271" s="169"/>
      <c r="V271" s="198" t="s">
        <v>151</v>
      </c>
      <c r="W271" s="169"/>
      <c r="X271" s="198" t="s">
        <v>151</v>
      </c>
      <c r="Y271" s="169"/>
      <c r="Z271" s="242" t="s">
        <v>151</v>
      </c>
      <c r="AA271" s="169"/>
      <c r="AB271" s="242"/>
      <c r="AC271" s="169"/>
      <c r="AE271" s="93"/>
      <c r="AF271" s="91"/>
    </row>
    <row r="272" spans="2:32">
      <c r="B272" s="208" t="str">
        <f t="shared" si="7"/>
        <v>PRESUPUESTO</v>
      </c>
      <c r="C272" s="209"/>
      <c r="D272" s="209"/>
      <c r="E272" s="210"/>
      <c r="F272" s="198">
        <v>1</v>
      </c>
      <c r="G272" s="169"/>
      <c r="H272" s="198">
        <v>1</v>
      </c>
      <c r="I272" s="169"/>
      <c r="J272" s="198">
        <v>1</v>
      </c>
      <c r="K272" s="169"/>
      <c r="L272" s="198" t="s">
        <v>151</v>
      </c>
      <c r="M272" s="169"/>
      <c r="N272" s="198" t="s">
        <v>151</v>
      </c>
      <c r="O272" s="169"/>
      <c r="P272" s="198" t="s">
        <v>151</v>
      </c>
      <c r="Q272" s="169"/>
      <c r="R272" s="198" t="s">
        <v>151</v>
      </c>
      <c r="S272" s="169"/>
      <c r="T272" s="198" t="s">
        <v>151</v>
      </c>
      <c r="U272" s="169"/>
      <c r="V272" s="198" t="s">
        <v>151</v>
      </c>
      <c r="W272" s="169"/>
      <c r="X272" s="198" t="s">
        <v>151</v>
      </c>
      <c r="Y272" s="169"/>
      <c r="Z272" s="242" t="s">
        <v>151</v>
      </c>
      <c r="AA272" s="169"/>
      <c r="AB272" s="242"/>
      <c r="AC272" s="169"/>
      <c r="AE272" s="93"/>
      <c r="AF272" s="91"/>
    </row>
    <row r="273" spans="2:51">
      <c r="B273" s="208" t="str">
        <f t="shared" si="7"/>
        <v>RECURSOS HUMANOS</v>
      </c>
      <c r="C273" s="209"/>
      <c r="D273" s="209"/>
      <c r="E273" s="210"/>
      <c r="F273" s="198">
        <v>1</v>
      </c>
      <c r="G273" s="169"/>
      <c r="H273" s="198">
        <v>1</v>
      </c>
      <c r="I273" s="169"/>
      <c r="J273" s="198">
        <v>1</v>
      </c>
      <c r="K273" s="169"/>
      <c r="L273" s="198" t="s">
        <v>151</v>
      </c>
      <c r="M273" s="169"/>
      <c r="N273" s="198" t="s">
        <v>151</v>
      </c>
      <c r="O273" s="169"/>
      <c r="P273" s="198" t="s">
        <v>151</v>
      </c>
      <c r="Q273" s="169"/>
      <c r="R273" s="198" t="s">
        <v>151</v>
      </c>
      <c r="S273" s="169"/>
      <c r="T273" s="198" t="s">
        <v>151</v>
      </c>
      <c r="U273" s="169"/>
      <c r="V273" s="198" t="s">
        <v>151</v>
      </c>
      <c r="W273" s="169"/>
      <c r="X273" s="198" t="s">
        <v>151</v>
      </c>
      <c r="Y273" s="169"/>
      <c r="Z273" s="242" t="s">
        <v>157</v>
      </c>
      <c r="AA273" s="169"/>
      <c r="AB273" s="242"/>
      <c r="AC273" s="169"/>
      <c r="AE273" s="93"/>
      <c r="AF273" s="91"/>
    </row>
    <row r="274" spans="2:51" ht="23.25" customHeight="1">
      <c r="B274" s="208" t="str">
        <f t="shared" si="7"/>
        <v>SISTEMAS</v>
      </c>
      <c r="C274" s="209"/>
      <c r="D274" s="209"/>
      <c r="E274" s="210"/>
      <c r="F274" s="198">
        <v>1</v>
      </c>
      <c r="G274" s="169"/>
      <c r="H274" s="198">
        <v>1</v>
      </c>
      <c r="I274" s="169"/>
      <c r="J274" s="198">
        <v>1</v>
      </c>
      <c r="K274" s="169"/>
      <c r="L274" s="198" t="s">
        <v>151</v>
      </c>
      <c r="M274" s="169"/>
      <c r="N274" s="198" t="s">
        <v>151</v>
      </c>
      <c r="O274" s="169"/>
      <c r="P274" s="198" t="s">
        <v>151</v>
      </c>
      <c r="Q274" s="169"/>
      <c r="R274" s="198" t="s">
        <v>151</v>
      </c>
      <c r="S274" s="169"/>
      <c r="T274" s="198" t="s">
        <v>151</v>
      </c>
      <c r="U274" s="169"/>
      <c r="V274" s="198" t="s">
        <v>151</v>
      </c>
      <c r="W274" s="169"/>
      <c r="X274" s="198" t="s">
        <v>151</v>
      </c>
      <c r="Y274" s="169"/>
      <c r="Z274" s="242" t="s">
        <v>151</v>
      </c>
      <c r="AA274" s="169"/>
      <c r="AB274" s="242"/>
      <c r="AC274" s="169"/>
      <c r="AE274" s="93"/>
      <c r="AF274" s="91"/>
    </row>
    <row r="275" spans="2:51" ht="13.5" thickBot="1">
      <c r="B275" s="247" t="str">
        <f t="shared" si="7"/>
        <v>TESORERIA</v>
      </c>
      <c r="C275" s="248"/>
      <c r="D275" s="248"/>
      <c r="E275" s="249"/>
      <c r="F275" s="198">
        <v>1</v>
      </c>
      <c r="G275" s="169"/>
      <c r="H275" s="198">
        <v>1</v>
      </c>
      <c r="I275" s="169"/>
      <c r="J275" s="198">
        <v>1</v>
      </c>
      <c r="K275" s="169"/>
      <c r="L275" s="198" t="s">
        <v>151</v>
      </c>
      <c r="M275" s="169"/>
      <c r="N275" s="198" t="s">
        <v>151</v>
      </c>
      <c r="O275" s="169"/>
      <c r="P275" s="198" t="s">
        <v>151</v>
      </c>
      <c r="Q275" s="169"/>
      <c r="R275" s="198" t="s">
        <v>151</v>
      </c>
      <c r="S275" s="169"/>
      <c r="T275" s="198" t="s">
        <v>151</v>
      </c>
      <c r="U275" s="169"/>
      <c r="V275" s="198" t="s">
        <v>151</v>
      </c>
      <c r="W275" s="169"/>
      <c r="X275" s="198" t="s">
        <v>151</v>
      </c>
      <c r="Y275" s="169"/>
      <c r="Z275" s="242" t="s">
        <v>158</v>
      </c>
      <c r="AA275" s="169"/>
      <c r="AB275" s="242"/>
      <c r="AC275" s="169"/>
      <c r="AE275" s="93"/>
      <c r="AF275" s="91"/>
    </row>
    <row r="276" spans="2:51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/>
    <row r="280" spans="2:51" ht="12.75" customHeight="1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  <c r="AF280" s="81"/>
      <c r="AG280" s="81"/>
    </row>
    <row r="281" spans="2:51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94"/>
      <c r="AF282"/>
      <c r="AG282"/>
      <c r="AH282"/>
      <c r="AI282" s="453"/>
      <c r="AJ282" s="453"/>
      <c r="AK282" s="454"/>
      <c r="AL282" s="454"/>
      <c r="AM282" s="454"/>
      <c r="AN282" s="454"/>
      <c r="AO282" s="450"/>
      <c r="AP282" s="450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>
      <c r="B283" s="246" t="s">
        <v>46</v>
      </c>
      <c r="C283" s="184"/>
      <c r="D283" s="184"/>
      <c r="E283" s="184"/>
      <c r="F283" s="177">
        <v>2518</v>
      </c>
      <c r="G283" s="177"/>
      <c r="H283" s="177">
        <v>3591</v>
      </c>
      <c r="I283" s="177"/>
      <c r="J283" s="177">
        <v>2757</v>
      </c>
      <c r="K283" s="177"/>
      <c r="L283" s="177">
        <v>3393</v>
      </c>
      <c r="M283" s="177"/>
      <c r="N283" s="177">
        <v>3152</v>
      </c>
      <c r="O283" s="177"/>
      <c r="P283" s="177">
        <v>2992</v>
      </c>
      <c r="Q283" s="177"/>
      <c r="R283" s="177">
        <v>3059</v>
      </c>
      <c r="S283" s="177"/>
      <c r="T283" s="177">
        <v>3008</v>
      </c>
      <c r="U283" s="177"/>
      <c r="V283" s="177">
        <v>2792</v>
      </c>
      <c r="W283" s="177"/>
      <c r="X283" s="177">
        <v>2911</v>
      </c>
      <c r="Y283" s="177"/>
      <c r="Z283" s="177">
        <v>3020</v>
      </c>
      <c r="AA283" s="177"/>
      <c r="AB283" s="177"/>
      <c r="AC283" s="177"/>
      <c r="AE283" s="94"/>
      <c r="AF283"/>
      <c r="AG283"/>
      <c r="AH283"/>
      <c r="AI283" s="453"/>
      <c r="AJ283" s="453"/>
      <c r="AK283" s="454"/>
      <c r="AL283" s="454"/>
      <c r="AM283" s="454"/>
      <c r="AN283" s="454"/>
      <c r="AO283" s="450"/>
      <c r="AP283" s="450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>
      <c r="B284" s="186" t="s">
        <v>47</v>
      </c>
      <c r="C284" s="126"/>
      <c r="D284" s="126"/>
      <c r="E284" s="126"/>
      <c r="F284" s="169">
        <v>137</v>
      </c>
      <c r="G284" s="169"/>
      <c r="H284" s="169">
        <v>264</v>
      </c>
      <c r="I284" s="169"/>
      <c r="J284" s="169">
        <v>253</v>
      </c>
      <c r="K284" s="169"/>
      <c r="L284" s="169">
        <v>351</v>
      </c>
      <c r="M284" s="169"/>
      <c r="N284" s="169">
        <v>264</v>
      </c>
      <c r="O284" s="169"/>
      <c r="P284" s="169">
        <v>332</v>
      </c>
      <c r="Q284" s="169"/>
      <c r="R284" s="169">
        <v>203</v>
      </c>
      <c r="S284" s="169"/>
      <c r="T284" s="169">
        <v>257</v>
      </c>
      <c r="U284" s="169"/>
      <c r="V284" s="169">
        <v>282</v>
      </c>
      <c r="W284" s="169"/>
      <c r="X284" s="169">
        <v>321</v>
      </c>
      <c r="Y284" s="169"/>
      <c r="Z284" s="169">
        <v>239</v>
      </c>
      <c r="AA284" s="169"/>
      <c r="AB284" s="169"/>
      <c r="AC284" s="169"/>
      <c r="AE284" s="94"/>
      <c r="AF284"/>
      <c r="AG284"/>
      <c r="AH284"/>
      <c r="AI284" s="453"/>
      <c r="AJ284" s="453"/>
      <c r="AK284" s="454"/>
      <c r="AL284" s="454"/>
      <c r="AM284" s="454"/>
      <c r="AN284" s="454"/>
      <c r="AO284" s="450"/>
      <c r="AP284" s="450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>
      <c r="B285" s="186" t="s">
        <v>48</v>
      </c>
      <c r="C285" s="126"/>
      <c r="D285" s="126"/>
      <c r="E285" s="126"/>
      <c r="F285" s="169">
        <v>3</v>
      </c>
      <c r="G285" s="169"/>
      <c r="H285" s="169">
        <v>3</v>
      </c>
      <c r="I285" s="169"/>
      <c r="J285" s="169">
        <v>0</v>
      </c>
      <c r="K285" s="169"/>
      <c r="L285" s="169">
        <v>0</v>
      </c>
      <c r="M285" s="169"/>
      <c r="N285" s="169">
        <v>1</v>
      </c>
      <c r="O285" s="169"/>
      <c r="P285" s="169">
        <v>3</v>
      </c>
      <c r="Q285" s="169"/>
      <c r="R285" s="169">
        <v>2</v>
      </c>
      <c r="S285" s="169"/>
      <c r="T285" s="169">
        <v>2</v>
      </c>
      <c r="U285" s="169"/>
      <c r="V285" s="169">
        <v>2</v>
      </c>
      <c r="W285" s="169"/>
      <c r="X285" s="169">
        <v>3</v>
      </c>
      <c r="Y285" s="169"/>
      <c r="Z285" s="169">
        <v>4</v>
      </c>
      <c r="AA285" s="169"/>
      <c r="AB285" s="169"/>
      <c r="AC285" s="169"/>
      <c r="AE285" s="94"/>
      <c r="AF285"/>
      <c r="AG285"/>
      <c r="AH285"/>
      <c r="AI285" s="453"/>
      <c r="AJ285" s="453"/>
      <c r="AK285" s="454"/>
      <c r="AL285" s="454"/>
      <c r="AM285" s="454"/>
      <c r="AN285" s="454"/>
      <c r="AO285" s="450"/>
      <c r="AP285" s="450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1</v>
      </c>
      <c r="K286" s="169"/>
      <c r="L286" s="169">
        <v>0</v>
      </c>
      <c r="M286" s="169"/>
      <c r="N286" s="169">
        <v>0</v>
      </c>
      <c r="O286" s="169"/>
      <c r="P286" s="169">
        <v>0</v>
      </c>
      <c r="Q286" s="169"/>
      <c r="R286" s="169">
        <v>2</v>
      </c>
      <c r="S286" s="169"/>
      <c r="T286" s="169">
        <v>0</v>
      </c>
      <c r="U286" s="169"/>
      <c r="V286" s="169">
        <v>0</v>
      </c>
      <c r="W286" s="169"/>
      <c r="X286" s="169">
        <v>2</v>
      </c>
      <c r="Y286" s="169"/>
      <c r="Z286" s="169">
        <v>0</v>
      </c>
      <c r="AA286" s="169"/>
      <c r="AB286" s="169"/>
      <c r="AC286" s="169"/>
      <c r="AE286" s="94"/>
      <c r="AF286"/>
      <c r="AG286"/>
      <c r="AH286"/>
      <c r="AI286" s="453"/>
      <c r="AJ286" s="453"/>
      <c r="AK286" s="454"/>
      <c r="AL286" s="454"/>
      <c r="AM286" s="454"/>
      <c r="AN286" s="454"/>
      <c r="AO286" s="450"/>
      <c r="AP286" s="450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>
      <c r="B287" s="186" t="s">
        <v>6</v>
      </c>
      <c r="C287" s="126"/>
      <c r="D287" s="126"/>
      <c r="E287" s="126"/>
      <c r="F287" s="169">
        <v>50</v>
      </c>
      <c r="G287" s="169"/>
      <c r="H287" s="169">
        <v>104</v>
      </c>
      <c r="I287" s="169"/>
      <c r="J287" s="169">
        <v>92</v>
      </c>
      <c r="K287" s="169"/>
      <c r="L287" s="169">
        <v>105</v>
      </c>
      <c r="M287" s="169"/>
      <c r="N287" s="169">
        <v>127</v>
      </c>
      <c r="O287" s="169"/>
      <c r="P287" s="169">
        <v>149</v>
      </c>
      <c r="Q287" s="169"/>
      <c r="R287" s="169">
        <v>160</v>
      </c>
      <c r="S287" s="169"/>
      <c r="T287" s="169">
        <v>388</v>
      </c>
      <c r="U287" s="169"/>
      <c r="V287" s="169">
        <v>215</v>
      </c>
      <c r="W287" s="169"/>
      <c r="X287" s="169">
        <v>217</v>
      </c>
      <c r="Y287" s="169"/>
      <c r="Z287" s="169">
        <v>408</v>
      </c>
      <c r="AA287" s="169"/>
      <c r="AB287" s="169"/>
      <c r="AC287" s="169"/>
      <c r="AE287" s="452"/>
      <c r="AF287" s="452"/>
      <c r="AG287" s="452"/>
      <c r="AH287" s="452"/>
      <c r="AI287" s="453"/>
      <c r="AJ287" s="453"/>
      <c r="AK287" s="454"/>
      <c r="AL287" s="454"/>
      <c r="AM287" s="454"/>
      <c r="AN287" s="454"/>
      <c r="AO287" s="450"/>
      <c r="AP287" s="450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>
      <c r="B288" s="189" t="s">
        <v>50</v>
      </c>
      <c r="C288" s="173"/>
      <c r="D288" s="173"/>
      <c r="E288" s="173"/>
      <c r="F288" s="169">
        <v>79</v>
      </c>
      <c r="G288" s="169"/>
      <c r="H288" s="169">
        <v>302</v>
      </c>
      <c r="I288" s="169"/>
      <c r="J288" s="169">
        <v>295</v>
      </c>
      <c r="K288" s="169"/>
      <c r="L288" s="169">
        <v>330</v>
      </c>
      <c r="M288" s="169"/>
      <c r="N288" s="169">
        <v>252</v>
      </c>
      <c r="O288" s="169"/>
      <c r="P288" s="169">
        <v>246</v>
      </c>
      <c r="Q288" s="169"/>
      <c r="R288" s="169">
        <v>121</v>
      </c>
      <c r="S288" s="169"/>
      <c r="T288" s="169">
        <v>423</v>
      </c>
      <c r="U288" s="169"/>
      <c r="V288" s="169">
        <v>409</v>
      </c>
      <c r="W288" s="169"/>
      <c r="X288" s="169">
        <v>443</v>
      </c>
      <c r="Y288" s="169"/>
      <c r="Z288" s="169">
        <v>382</v>
      </c>
      <c r="AA288" s="169"/>
      <c r="AB288" s="169"/>
      <c r="AC288" s="169"/>
      <c r="AE288" s="81"/>
      <c r="AF288" s="451"/>
      <c r="AG288" s="45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>
      <c r="B289" s="141" t="s">
        <v>41</v>
      </c>
      <c r="C289" s="143"/>
      <c r="D289" s="143"/>
      <c r="E289" s="143"/>
      <c r="F289" s="162">
        <f>SUM(F283:F288)</f>
        <v>2787</v>
      </c>
      <c r="G289" s="163"/>
      <c r="H289" s="127">
        <f>SUM(H283:H288)</f>
        <v>4264</v>
      </c>
      <c r="I289" s="128"/>
      <c r="J289" s="129">
        <f>SUM(J283:J288)</f>
        <v>3398</v>
      </c>
      <c r="K289" s="129"/>
      <c r="L289" s="127">
        <f>SUM(L283:L288)</f>
        <v>4179</v>
      </c>
      <c r="M289" s="128"/>
      <c r="N289" s="129">
        <f>SUM(N283:N288)</f>
        <v>3796</v>
      </c>
      <c r="O289" s="129"/>
      <c r="P289" s="127">
        <f>P283+P284+P285+P286+P287+P288</f>
        <v>3722</v>
      </c>
      <c r="Q289" s="128"/>
      <c r="R289" s="127">
        <f>R283+R284+R285+R286+R287+R288</f>
        <v>3547</v>
      </c>
      <c r="S289" s="128"/>
      <c r="T289" s="127">
        <f>T283+T284+T285+T286+T287+T288</f>
        <v>4078</v>
      </c>
      <c r="U289" s="128"/>
      <c r="V289" s="127">
        <f>V283+V284+V285+V286+V287+V288</f>
        <v>3700</v>
      </c>
      <c r="W289" s="128"/>
      <c r="X289" s="127">
        <f>X283+X284+X285+X286+X287+X288</f>
        <v>3897</v>
      </c>
      <c r="Y289" s="128"/>
      <c r="Z289" s="127">
        <f>Z283+Z284+Z285+Z286+Z287+Z288</f>
        <v>4053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/>
    <row r="296" spans="2:51" ht="12.75" customHeight="1">
      <c r="B296" s="225" t="s">
        <v>79</v>
      </c>
      <c r="C296" s="226"/>
      <c r="D296" s="226"/>
      <c r="E296" s="226"/>
      <c r="F296" s="226"/>
      <c r="G296" s="227"/>
      <c r="H296" s="3"/>
    </row>
    <row r="297" spans="2:51" ht="13.5" thickBot="1">
      <c r="B297" s="228"/>
      <c r="C297" s="229"/>
      <c r="D297" s="229"/>
      <c r="E297" s="229"/>
      <c r="F297" s="229"/>
      <c r="G297" s="230"/>
      <c r="H297" s="3"/>
    </row>
    <row r="298" spans="2:51" ht="13.5" thickBot="1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51">
      <c r="B299" s="187" t="s">
        <v>46</v>
      </c>
      <c r="C299" s="153"/>
      <c r="D299" s="153"/>
      <c r="E299" s="154"/>
      <c r="F299" s="188">
        <f t="shared" ref="F299:F304" si="8">(F283+H283+J283+L283+N283+P283+R283+T283+V283+X283+Z283++AB283)</f>
        <v>33193</v>
      </c>
      <c r="G299" s="156"/>
    </row>
    <row r="300" spans="2:51">
      <c r="B300" s="186" t="s">
        <v>47</v>
      </c>
      <c r="C300" s="126"/>
      <c r="D300" s="126"/>
      <c r="E300" s="164"/>
      <c r="F300" s="188">
        <f t="shared" si="8"/>
        <v>2903</v>
      </c>
      <c r="G300" s="156"/>
    </row>
    <row r="301" spans="2:51">
      <c r="B301" s="186" t="s">
        <v>48</v>
      </c>
      <c r="C301" s="126"/>
      <c r="D301" s="126"/>
      <c r="E301" s="164"/>
      <c r="F301" s="188">
        <f t="shared" si="8"/>
        <v>23</v>
      </c>
      <c r="G301" s="156"/>
    </row>
    <row r="302" spans="2:51">
      <c r="B302" s="186" t="s">
        <v>49</v>
      </c>
      <c r="C302" s="126"/>
      <c r="D302" s="126"/>
      <c r="E302" s="164"/>
      <c r="F302" s="188">
        <f t="shared" si="8"/>
        <v>5</v>
      </c>
      <c r="G302" s="156"/>
    </row>
    <row r="303" spans="2:51">
      <c r="B303" s="186" t="s">
        <v>6</v>
      </c>
      <c r="C303" s="126"/>
      <c r="D303" s="126"/>
      <c r="E303" s="164"/>
      <c r="F303" s="188">
        <f t="shared" si="8"/>
        <v>2015</v>
      </c>
      <c r="G303" s="156"/>
    </row>
    <row r="304" spans="2:51" ht="13.5" thickBot="1">
      <c r="B304" s="189" t="s">
        <v>50</v>
      </c>
      <c r="C304" s="173"/>
      <c r="D304" s="173"/>
      <c r="E304" s="174"/>
      <c r="F304" s="188">
        <f t="shared" si="8"/>
        <v>3282</v>
      </c>
      <c r="G304" s="156"/>
    </row>
    <row r="305" spans="2:7" ht="13.5" thickBot="1">
      <c r="B305" s="193" t="s">
        <v>41</v>
      </c>
      <c r="C305" s="194"/>
      <c r="D305" s="194"/>
      <c r="E305" s="195"/>
      <c r="F305" s="141">
        <f>SUM(F299:F304)</f>
        <v>41421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X222:Y222"/>
    <mergeCell ref="T221:U221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>
  <dimension ref="B2:P56"/>
  <sheetViews>
    <sheetView topLeftCell="H29" workbookViewId="0">
      <selection activeCell="P42" sqref="P42"/>
    </sheetView>
  </sheetViews>
  <sheetFormatPr baseColWidth="10" defaultRowHeight="12.75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/>
    <row r="3" spans="2:16" ht="33.75" customHeight="1">
      <c r="B3" s="490" t="s">
        <v>77</v>
      </c>
      <c r="C3" s="491"/>
      <c r="D3" s="492"/>
      <c r="M3" s="225" t="s">
        <v>79</v>
      </c>
      <c r="N3" s="226"/>
      <c r="O3" s="226"/>
      <c r="P3" s="226"/>
    </row>
    <row r="4" spans="2:16" ht="13.5" thickBot="1">
      <c r="B4" s="111" t="s">
        <v>60</v>
      </c>
      <c r="C4" s="112" t="s">
        <v>44</v>
      </c>
      <c r="D4" s="113" t="s">
        <v>159</v>
      </c>
      <c r="M4" s="243"/>
      <c r="N4" s="244"/>
      <c r="O4" s="244"/>
      <c r="P4" s="244"/>
    </row>
    <row r="5" spans="2:16" ht="13.5" thickBot="1">
      <c r="B5" s="114" t="s">
        <v>71</v>
      </c>
      <c r="C5" s="115">
        <v>137</v>
      </c>
      <c r="D5" s="116">
        <v>0.31019999999999998</v>
      </c>
      <c r="G5" s="108"/>
      <c r="M5" s="468" t="s">
        <v>45</v>
      </c>
      <c r="N5" s="469"/>
      <c r="O5" s="469"/>
      <c r="P5" s="122" t="s">
        <v>44</v>
      </c>
    </row>
    <row r="6" spans="2:16">
      <c r="B6" s="114" t="s">
        <v>72</v>
      </c>
      <c r="C6" s="115">
        <v>4</v>
      </c>
      <c r="D6" s="116">
        <v>8.9999999999999993E-3</v>
      </c>
      <c r="M6" s="246" t="s">
        <v>46</v>
      </c>
      <c r="N6" s="184"/>
      <c r="O6" s="184"/>
      <c r="P6" s="121">
        <v>35301</v>
      </c>
    </row>
    <row r="7" spans="2:16" ht="12.75" customHeight="1">
      <c r="B7" s="114" t="s">
        <v>73</v>
      </c>
      <c r="C7" s="115">
        <v>93</v>
      </c>
      <c r="D7" s="116">
        <v>0.21060000000000001</v>
      </c>
      <c r="M7" s="186" t="s">
        <v>47</v>
      </c>
      <c r="N7" s="126"/>
      <c r="O7" s="126"/>
      <c r="P7" s="120">
        <v>3088</v>
      </c>
    </row>
    <row r="8" spans="2:16">
      <c r="B8" s="114" t="s">
        <v>74</v>
      </c>
      <c r="C8" s="115">
        <v>355</v>
      </c>
      <c r="D8" s="116">
        <v>0.80389999999999995</v>
      </c>
      <c r="F8" s="110"/>
      <c r="M8" s="186" t="s">
        <v>48</v>
      </c>
      <c r="N8" s="126"/>
      <c r="O8" s="126"/>
      <c r="P8" s="120">
        <v>24</v>
      </c>
    </row>
    <row r="9" spans="2:16">
      <c r="B9" s="114" t="s">
        <v>75</v>
      </c>
      <c r="C9" s="115">
        <v>326</v>
      </c>
      <c r="D9" s="116">
        <v>0.73819999999999997</v>
      </c>
      <c r="G9" s="109"/>
      <c r="M9" s="186" t="s">
        <v>49</v>
      </c>
      <c r="N9" s="126"/>
      <c r="O9" s="126"/>
      <c r="P9" s="120">
        <v>6</v>
      </c>
    </row>
    <row r="10" spans="2:16">
      <c r="B10" s="114" t="s">
        <v>76</v>
      </c>
      <c r="C10" s="115">
        <v>43241</v>
      </c>
      <c r="D10" s="116">
        <v>97.927800000000005</v>
      </c>
      <c r="M10" s="186" t="s">
        <v>6</v>
      </c>
      <c r="N10" s="126"/>
      <c r="O10" s="126"/>
      <c r="P10" s="120">
        <v>2149</v>
      </c>
    </row>
    <row r="11" spans="2:16" ht="13.5" thickBot="1">
      <c r="B11" s="117" t="s">
        <v>41</v>
      </c>
      <c r="C11" s="118">
        <v>44156</v>
      </c>
      <c r="D11" s="119">
        <f>SUM(D5:D10)</f>
        <v>99.999700000000004</v>
      </c>
      <c r="M11" s="493" t="s">
        <v>50</v>
      </c>
      <c r="N11" s="494"/>
      <c r="O11" s="494"/>
      <c r="P11" s="123">
        <v>3588</v>
      </c>
    </row>
    <row r="12" spans="2:16" ht="13.5" thickBot="1">
      <c r="M12" s="193" t="s">
        <v>41</v>
      </c>
      <c r="N12" s="194"/>
      <c r="O12" s="194"/>
      <c r="P12" s="124">
        <v>44.155999999999999</v>
      </c>
    </row>
    <row r="32" spans="8:8">
      <c r="H32" t="s">
        <v>78</v>
      </c>
    </row>
    <row r="34" spans="8:12">
      <c r="H34" t="s">
        <v>107</v>
      </c>
      <c r="L34">
        <v>180</v>
      </c>
    </row>
    <row r="35" spans="8:12">
      <c r="H35" t="s">
        <v>84</v>
      </c>
      <c r="L35">
        <v>249</v>
      </c>
    </row>
    <row r="36" spans="8:12">
      <c r="H36" t="s">
        <v>136</v>
      </c>
      <c r="L36">
        <v>273</v>
      </c>
    </row>
    <row r="37" spans="8:12">
      <c r="H37" t="s">
        <v>81</v>
      </c>
      <c r="L37">
        <v>436</v>
      </c>
    </row>
    <row r="38" spans="8:12">
      <c r="H38" t="s">
        <v>113</v>
      </c>
      <c r="L38">
        <v>490</v>
      </c>
    </row>
    <row r="39" spans="8:12">
      <c r="H39" t="s">
        <v>83</v>
      </c>
      <c r="L39">
        <v>508</v>
      </c>
    </row>
    <row r="40" spans="8:12">
      <c r="H40" t="s">
        <v>80</v>
      </c>
      <c r="L40">
        <v>691</v>
      </c>
    </row>
    <row r="41" spans="8:12">
      <c r="H41" t="s">
        <v>85</v>
      </c>
      <c r="L41">
        <v>784</v>
      </c>
    </row>
    <row r="42" spans="8:12">
      <c r="H42" t="s">
        <v>61</v>
      </c>
      <c r="L42">
        <v>790</v>
      </c>
    </row>
    <row r="43" spans="8:12">
      <c r="H43" t="s">
        <v>128</v>
      </c>
      <c r="L43">
        <v>797</v>
      </c>
    </row>
    <row r="44" spans="8:12">
      <c r="H44" t="s">
        <v>138</v>
      </c>
      <c r="L44">
        <v>899</v>
      </c>
    </row>
    <row r="45" spans="8:12">
      <c r="H45" t="s">
        <v>132</v>
      </c>
      <c r="L45">
        <v>1096</v>
      </c>
    </row>
    <row r="46" spans="8:12">
      <c r="H46" t="s">
        <v>80</v>
      </c>
      <c r="L46">
        <v>1213</v>
      </c>
    </row>
    <row r="47" spans="8:12">
      <c r="H47" t="s">
        <v>111</v>
      </c>
      <c r="L47">
        <v>1285</v>
      </c>
    </row>
    <row r="48" spans="8:12">
      <c r="H48" t="s">
        <v>82</v>
      </c>
      <c r="L48">
        <v>1285</v>
      </c>
    </row>
    <row r="49" spans="8:12">
      <c r="H49" t="s">
        <v>109</v>
      </c>
      <c r="L49">
        <v>1325</v>
      </c>
    </row>
    <row r="50" spans="8:12">
      <c r="H50" t="s">
        <v>125</v>
      </c>
      <c r="L50">
        <v>1790</v>
      </c>
    </row>
    <row r="51" spans="8:12">
      <c r="H51" t="s">
        <v>105</v>
      </c>
      <c r="L51">
        <v>3242</v>
      </c>
    </row>
    <row r="52" spans="8:12">
      <c r="H52" t="s">
        <v>130</v>
      </c>
      <c r="L52">
        <v>4860</v>
      </c>
    </row>
    <row r="53" spans="8:12">
      <c r="H53" t="s">
        <v>115</v>
      </c>
      <c r="L53">
        <v>6389</v>
      </c>
    </row>
    <row r="54" spans="8:12">
      <c r="H54" t="s">
        <v>134</v>
      </c>
      <c r="L54">
        <v>15574</v>
      </c>
    </row>
    <row r="55" spans="8:12">
      <c r="H55" t="s">
        <v>41</v>
      </c>
      <c r="L55">
        <v>44156</v>
      </c>
    </row>
    <row r="56" spans="8:1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Narino_ABRIL_2017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AtencionAlCiudadano</cp:lastModifiedBy>
  <cp:lastPrinted>2014-01-30T23:44:50Z</cp:lastPrinted>
  <dcterms:created xsi:type="dcterms:W3CDTF">2004-07-02T22:03:53Z</dcterms:created>
  <dcterms:modified xsi:type="dcterms:W3CDTF">2017-08-25T20:50:45Z</dcterms:modified>
</cp:coreProperties>
</file>