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15" activeTab="0"/>
  </bookViews>
  <sheets>
    <sheet name="ejecución diciembre" sheetId="1" r:id="rId1"/>
  </sheets>
  <definedNames>
    <definedName name="_xlnm.Print_Titles" localSheetId="0">'ejecución diciembre'!$9:$10</definedName>
  </definedNames>
  <calcPr fullCalcOnLoad="1"/>
</workbook>
</file>

<file path=xl/sharedStrings.xml><?xml version="1.0" encoding="utf-8"?>
<sst xmlns="http://schemas.openxmlformats.org/spreadsheetml/2006/main" count="1267" uniqueCount="759">
  <si>
    <t>CERTIFICADOS</t>
  </si>
  <si>
    <t>OBLIGACIONES</t>
  </si>
  <si>
    <t>PAGOS</t>
  </si>
  <si>
    <t>GASTOS</t>
  </si>
  <si>
    <t>GASTOS DE PERSONAL</t>
  </si>
  <si>
    <t>SERVICIOS PERSONALES ASOCIADOS A LA NOMINA</t>
  </si>
  <si>
    <t>SUELDOS DE PERSONAL DE NOMINA</t>
  </si>
  <si>
    <t>Sueldos - Con Situación de Fondos</t>
  </si>
  <si>
    <t>Incremento por Antiguedad</t>
  </si>
  <si>
    <t>HORAS EXTRAS Y DIAS FESTIVOS</t>
  </si>
  <si>
    <t>Horas Extras y Días Festivos - CSF</t>
  </si>
  <si>
    <t>Indemnización por Vacaciones</t>
  </si>
  <si>
    <t>Prima Técnica</t>
  </si>
  <si>
    <t>OTROS GASTOS POR SERVICIOS PERSONALES</t>
  </si>
  <si>
    <t>Subsidio o Prima de Alimentación</t>
  </si>
  <si>
    <t>Auxilio de Transporte</t>
  </si>
  <si>
    <t>Bonificación por Servicios Prestados</t>
  </si>
  <si>
    <t>Prima de Servicios</t>
  </si>
  <si>
    <t>Prima de Vacaciones</t>
  </si>
  <si>
    <t>Prima de Navidad</t>
  </si>
  <si>
    <t>Primas Extraordinarias</t>
  </si>
  <si>
    <t>Bonificación Especial de Recreación</t>
  </si>
  <si>
    <t>CONTRIBUCIONES INHERENTES A LA NOMINA</t>
  </si>
  <si>
    <t>CONTRIBUCIONES INHERENTES A LA NOMINA SECTOR PRIVADO</t>
  </si>
  <si>
    <t>Caja de Compensación Familiar</t>
  </si>
  <si>
    <t>Aportes de Salud</t>
  </si>
  <si>
    <t>Aportes de Pensión</t>
  </si>
  <si>
    <t>CONTRIBUCIONES INHERENTES A AL NOMINA SECTOR PUBLICO</t>
  </si>
  <si>
    <t>Servicio Nacional de Aprendizaje SENA</t>
  </si>
  <si>
    <t>Instituto Colombiano de Bienestar Familiar ICBF</t>
  </si>
  <si>
    <t>Escuelas Industriales e Institutos Técnicos</t>
  </si>
  <si>
    <t>Escuela Superior de Administración Pública ESAP</t>
  </si>
  <si>
    <t>Aportes Cesantías</t>
  </si>
  <si>
    <t>Aportes Salud</t>
  </si>
  <si>
    <t>Aportes Pensión</t>
  </si>
  <si>
    <t>Riesgos Profesionales ARP</t>
  </si>
  <si>
    <t>GASTOS GENERALES</t>
  </si>
  <si>
    <t>ADQUISICIÓN DE BIENES</t>
  </si>
  <si>
    <t>Dotación Ley 70 de 1988</t>
  </si>
  <si>
    <t>ADQUISICIÓN DE SERVICIOS</t>
  </si>
  <si>
    <t>Viáticos y Gastos de Viaje</t>
  </si>
  <si>
    <t>Capacitación, Bienestar Social y Estímulos</t>
  </si>
  <si>
    <t>TRANSFERENCIAS</t>
  </si>
  <si>
    <t>Sentencias y Conciliaciones</t>
  </si>
  <si>
    <t>SERVICIOS PERSONALES INDIRECTOS</t>
  </si>
  <si>
    <t>Remuneración por Servicios Técnicos</t>
  </si>
  <si>
    <t>Sobresueldos - Con Situación de Fondos</t>
  </si>
  <si>
    <t>Auxilio de Movilización</t>
  </si>
  <si>
    <t>Otras Primas</t>
  </si>
  <si>
    <t>Auxilio Funerario</t>
  </si>
  <si>
    <t>Aportes Cesantía - SSF</t>
  </si>
  <si>
    <t>Previsión Social - SSF</t>
  </si>
  <si>
    <t>Provisión Ascensos en el Escalafón</t>
  </si>
  <si>
    <t>CONTRATACION DE LA PRESTACION DEL SERVICIO EDUCATIVO</t>
  </si>
  <si>
    <t>Contratación de la Prestación del Servicio Educativo</t>
  </si>
  <si>
    <t>Administración del Servicio Educativo con las Iglesias y Confesiones Religiosas</t>
  </si>
  <si>
    <t>Servicio de Aseo y Vigilancia</t>
  </si>
  <si>
    <t>Arrendamientos</t>
  </si>
  <si>
    <t>OTROS PROYECTOS PARA COBERTURA</t>
  </si>
  <si>
    <t>APOYO LOGISTICO</t>
  </si>
  <si>
    <t>Gastos y Comisiones Bancarias</t>
  </si>
  <si>
    <t>AMPLIACIÓN DE COBERTURA PARA ATENDER POBLACION VULNERABLE</t>
  </si>
  <si>
    <t>ATENCION A POBLACION CON NECESIDADES ESPECIALES O DISCAPACIDADES</t>
  </si>
  <si>
    <t>Atención a Población con Necesidades Especiales o Discapacidades</t>
  </si>
  <si>
    <t>Asistencia Técnica y Asesoría</t>
  </si>
  <si>
    <t>Foros y Eventos</t>
  </si>
  <si>
    <t>Apropiación Nuevas Tecnologías</t>
  </si>
  <si>
    <t>Mantenimiento y Adecuación de Infraestructura Educativa</t>
  </si>
  <si>
    <t>Mantenimiento de Mobiliario</t>
  </si>
  <si>
    <t>DOTACIÓN Y MANTENIMIENTO DE EQUIPOS Y SOFTWARE EDUCATIVO PARA ESTABLECIMIENTOS</t>
  </si>
  <si>
    <t>Compra de Equipo</t>
  </si>
  <si>
    <t>Materiales y Suministros</t>
  </si>
  <si>
    <t>Mantenimiento</t>
  </si>
  <si>
    <t>Impresos y Publicaciones</t>
  </si>
  <si>
    <t>Seguros</t>
  </si>
  <si>
    <t>Comunicaciones y Transporte</t>
  </si>
  <si>
    <t>RECURSOS DEL BALANCE</t>
  </si>
  <si>
    <t>Pasivos Exigibles Otras Deudas Vigencias Expiradas</t>
  </si>
  <si>
    <t>02 -  -  -</t>
  </si>
  <si>
    <t>PROGRAMA DE COBERTURA</t>
  </si>
  <si>
    <t>PAGO DE SALARIOS, PRESTACIONES SOCIALES, SEGURIDAD SOCIALY TRANSF. DE NOMINA PERSONAL ADMINISTRATIVO</t>
  </si>
  <si>
    <t>PAGO DE SALARIOS, PRESTACIONES SOCIALES, SEGURIDAD SOCIAL Y TRANF. DE NOMINA PERSONAL DOCENTE</t>
  </si>
  <si>
    <t>PAGO DE SALARIOS, PRESTACIONES SOCIALES, SEGURIDAD SOCIAL Y TRANSF. DE NOMINA PERSONAL DIRECTIVO DOC</t>
  </si>
  <si>
    <t>PROGRAMA PARA CALIDAD</t>
  </si>
  <si>
    <t>PROGRAMA PARA EFICIENCIA</t>
  </si>
  <si>
    <t>PROYECTO DE EFICIENCIA</t>
  </si>
  <si>
    <t>OTROS PROYECTOS DE EFICIENCIA</t>
  </si>
  <si>
    <t>MODIFICACIONES  DEL PERÍODO  (2)</t>
  </si>
  <si>
    <t>MODIFICACIONES  ACUMULADAS  (3)</t>
  </si>
  <si>
    <t xml:space="preserve">IDENTIFICACIÓN  </t>
  </si>
  <si>
    <t>DESCRIPCIÓN</t>
  </si>
  <si>
    <t>ADICIONES</t>
  </si>
  <si>
    <t>REDUCCIONES</t>
  </si>
  <si>
    <t>CREDITOS</t>
  </si>
  <si>
    <t>CONTRACREDITOS</t>
  </si>
  <si>
    <t xml:space="preserve">COMPROMISOS </t>
  </si>
  <si>
    <t>RESUMEN GENERAL POR RUBROS</t>
  </si>
  <si>
    <t>Zonas de Difícil Acceso 15%</t>
  </si>
  <si>
    <t>PAGO DE SALARIOS, PRESTACIONES SOCIALES, SEGURIDAD SOCIAL Y TRANSF. DE NOMINA SECRETARIA DE EDUCACIÓN</t>
  </si>
  <si>
    <t>GOBERNACIÓN DE NARIÑO</t>
  </si>
  <si>
    <t>GESTION FINANCIERA</t>
  </si>
  <si>
    <t>Código</t>
  </si>
  <si>
    <t>J01.02 - F04</t>
  </si>
  <si>
    <t>Página</t>
  </si>
  <si>
    <t xml:space="preserve">1 de </t>
  </si>
  <si>
    <t>Versión</t>
  </si>
  <si>
    <t>Vigencia</t>
  </si>
  <si>
    <t>NIT.</t>
  </si>
  <si>
    <t>800103923-8</t>
  </si>
  <si>
    <t>Dirección</t>
  </si>
  <si>
    <t>Cra. 42B No. 18A - 85 B/Pandiaco</t>
  </si>
  <si>
    <t>Teléfono</t>
  </si>
  <si>
    <t>7333737 ext. 232</t>
  </si>
  <si>
    <t>FUNCIONAMIENTO DE ESTABLECIMIENTOS EDUCATIVOS</t>
  </si>
  <si>
    <t>Ampliación de Cobertura para atender población vulnerable Ciclo II al VI</t>
  </si>
  <si>
    <t>NECESIDADES EDUCATIVAS ESPECIALES (NEE)</t>
  </si>
  <si>
    <t>Formación de Docentes</t>
  </si>
  <si>
    <t>Dotación (material didáctico, equipos educativos, tics, entre otros)</t>
  </si>
  <si>
    <t>Acueducto, Alcantarillado y Aseo</t>
  </si>
  <si>
    <t>Energía</t>
  </si>
  <si>
    <t>Otros Proyectos de Calidad - Seguros</t>
  </si>
  <si>
    <t>MANTENIMIENTO DE INFRAESTRUCTURA EDUCATIVA</t>
  </si>
  <si>
    <t>Dotación Institucional de Infraestructura Educativa</t>
  </si>
  <si>
    <t>Construcción, ampliación y adecuación de infraestructura educativa</t>
  </si>
  <si>
    <t>Dotación de Material Didáctico para Establecimientos Educativos</t>
  </si>
  <si>
    <t>Sistemas de Información</t>
  </si>
  <si>
    <t>Adecuaciones Físicas</t>
  </si>
  <si>
    <t>CONTRATACION DE LA PRESTACION DEL SERVICIO</t>
  </si>
  <si>
    <t>Transporte Escolar</t>
  </si>
  <si>
    <t>ANGEL LEONEL GARCIA PAREDES</t>
  </si>
  <si>
    <t>Secretario de Educación Departamental de Nariño</t>
  </si>
  <si>
    <t>Profesional Universitario de Presupuesto</t>
  </si>
  <si>
    <t>PRESUPUESTO</t>
  </si>
  <si>
    <t>Administración del Servicio Educativo con Cabildos, Autoridades y Organizaciones Indígenas</t>
  </si>
  <si>
    <t>VICENTE MENZA VALLEJO</t>
  </si>
  <si>
    <t>Enseres y Equipo de Oficina</t>
  </si>
  <si>
    <t>Honorarios</t>
  </si>
  <si>
    <t>020102 - 2 - 1 1 1 2 - 1</t>
  </si>
  <si>
    <t>Descuento Aporte Laboral</t>
  </si>
  <si>
    <t>020103 - 2 - 1 1 1 2 - 1</t>
  </si>
  <si>
    <t>020104 - 2 - 5 4 - 1</t>
  </si>
  <si>
    <t>020104 - 2 - 5 5 - 1</t>
  </si>
  <si>
    <t>020104 - 2 - 5 6 - 1</t>
  </si>
  <si>
    <t>020301 - 2 - 16 8 81 - 1</t>
  </si>
  <si>
    <t>Servicio de Energía</t>
  </si>
  <si>
    <t>020301 - 2 - 16 8 82 - 1</t>
  </si>
  <si>
    <t>Servicio de Telecomunicaciones</t>
  </si>
  <si>
    <t>020301 - 2 - 16 8 83 - 1</t>
  </si>
  <si>
    <t>Servicio de Acueducto, Alcantarillado y Aseo.</t>
  </si>
  <si>
    <t>020301 - 2 - 16 9 1 - 1</t>
  </si>
  <si>
    <t>020301 - 2 - 16 10</t>
  </si>
  <si>
    <t>IMPUESTOS DE EFICIENCIA</t>
  </si>
  <si>
    <t>020301 - 2 - 16 10 1 - 1</t>
  </si>
  <si>
    <t>Impuesto Predial</t>
  </si>
  <si>
    <t>020301 - 2 - 16 10 2 - 1</t>
  </si>
  <si>
    <t>Impuesto de Vehículo</t>
  </si>
  <si>
    <t>020301 - 2 - 16 10 3 - 1</t>
  </si>
  <si>
    <t>Otros</t>
  </si>
  <si>
    <t>020401 - 2 - 23 1 - 1</t>
  </si>
  <si>
    <t>020401 - 2 - 23 2 - 1</t>
  </si>
  <si>
    <t>020401 - 2 - 23 3 - 1</t>
  </si>
  <si>
    <t>020401 - 2 - 23 4 - 1</t>
  </si>
  <si>
    <t>020401 - 2 - 23 5 - 1</t>
  </si>
  <si>
    <t>020401 - 2 - 23 6 - 1</t>
  </si>
  <si>
    <t>020401 - 2 - 23 10</t>
  </si>
  <si>
    <t>PASIVOS EXIGIBLES PARA PAGO DE DOTACIÓN - LEY 70/88</t>
  </si>
  <si>
    <t>020401 - 2 - 23 10 21 - 1</t>
  </si>
  <si>
    <t>020401 - 2 - 23 10 22 - 1</t>
  </si>
  <si>
    <t>020401 - 2 - 23 11</t>
  </si>
  <si>
    <t>020401 - 2 - 23 11 31</t>
  </si>
  <si>
    <t>CONSTRUCCIÓN, ADQUISICIÓN, DOTACIÓN, MEJORAMIENTO Y MANTENIMIENTO DE INFRAESTRUCTURA PROPIA DEL SECTOR EDUCATIVO</t>
  </si>
  <si>
    <t>020401 - 2 - 23 11 31 11</t>
  </si>
  <si>
    <t>CONSTRUCCIÓN DE INFRAESTRUCTURA EDUCATIVA</t>
  </si>
  <si>
    <t>020401 - 2 - 23 11 31 11 1 - 1</t>
  </si>
  <si>
    <t>020401 - 2 - 23 11 32</t>
  </si>
  <si>
    <t>020401 - 2 - 23 11 32 1 - 1</t>
  </si>
  <si>
    <t>Mantenimiento de Infraestructura Educativa - Sin Detalle</t>
  </si>
  <si>
    <t>DOTACIÓN DE MATERIAL DIDÁCTICO, TEXTOS Y EQUIPOS AUDIOVISUALES DE E.E.</t>
  </si>
  <si>
    <t>020401 - 2 - 23 11 34</t>
  </si>
  <si>
    <t>DOTACIÓN DE MATERIAL DIDÁCTICO, TEXTOS Y EQUIPOS AUDIOVISUALES A ESTABLECIMIENTOS EDUCATIVOS</t>
  </si>
  <si>
    <t>Dotación de material didáctico para establecimientos educativos - Sin Detalle</t>
  </si>
  <si>
    <t>020401 - 2 - 23 11 34 42 - 1</t>
  </si>
  <si>
    <t>020501 - 2 -</t>
  </si>
  <si>
    <t>020501 - 2 - 19</t>
  </si>
  <si>
    <t>CONECTIVIDAD EN LOS ESTABLECIMIENTOS EDUCATIVOS</t>
  </si>
  <si>
    <t>020501 - 2 - 19 41 - 1</t>
  </si>
  <si>
    <t>Conectividad -CSF</t>
  </si>
  <si>
    <t>020502 - 2 -</t>
  </si>
  <si>
    <t>020502 - 2 - 19</t>
  </si>
  <si>
    <t>020502 - 2 - 19 42 - 1</t>
  </si>
  <si>
    <t>Conectividad -SSF</t>
  </si>
  <si>
    <t>020101 - 2 -</t>
  </si>
  <si>
    <t>020101 - 2 - 1</t>
  </si>
  <si>
    <t>020101 - 2 - 1 1</t>
  </si>
  <si>
    <t>020101 - 2 - 1 1 1</t>
  </si>
  <si>
    <t>020101 - 2 - 1 1 1 1 - 1</t>
  </si>
  <si>
    <t>020101 - 2 - 1 1 1 4 - 1</t>
  </si>
  <si>
    <t>020101 - 2 - 1 1 2</t>
  </si>
  <si>
    <t>020101 - 2 - 1 1 2 1 - 1</t>
  </si>
  <si>
    <t>020101 - 2 - 1 1 3</t>
  </si>
  <si>
    <t>INDEMINIZACIÓN POR VACACIONES</t>
  </si>
  <si>
    <t>020101 - 2 - 1 1 3 1 - 1</t>
  </si>
  <si>
    <t>020101 - 2 - 1 1 4</t>
  </si>
  <si>
    <t>PRIMA TÉCNICA</t>
  </si>
  <si>
    <t>020101 - 2 - 1 1 4 1 - 1</t>
  </si>
  <si>
    <t>020101 - 2 - 1 1 5</t>
  </si>
  <si>
    <t>020101 - 2 - 1 1 5 1 - 1</t>
  </si>
  <si>
    <t>020101 - 2 - 1 1 5 2 - 1</t>
  </si>
  <si>
    <t>020101 - 2 - 1 1 5 3 - 1</t>
  </si>
  <si>
    <t>020101 - 2 - 1 1 5 4 - 1</t>
  </si>
  <si>
    <t>020101 - 2 - 1 1 5 5 - 1</t>
  </si>
  <si>
    <t>020101 - 2 - 1 1 5 6 - 1</t>
  </si>
  <si>
    <t>020101 - 2 - 1 1 5 7 - 1</t>
  </si>
  <si>
    <t>020101 - 2 - 1 1 5 8 - 1</t>
  </si>
  <si>
    <t>020101 - 2 - 1 1 5 11 - 1</t>
  </si>
  <si>
    <t>020101 - 2 - 1 2</t>
  </si>
  <si>
    <t>020101 - 2 - 1 2 1</t>
  </si>
  <si>
    <t>020101 - 2 - 1 2 1 1 - 1</t>
  </si>
  <si>
    <t>020101 - 2 - 1 2 1 3 - 1</t>
  </si>
  <si>
    <t>020101 - 2 - 1 2 1 4 - 1</t>
  </si>
  <si>
    <t>020101 - 2 - 1 2 2</t>
  </si>
  <si>
    <t>020101 - 2 - 1 2 2 1 - 1</t>
  </si>
  <si>
    <t>020101 - 2 - 1 2 2 2 - 1</t>
  </si>
  <si>
    <t>020101 - 2 - 1 2 2 3 - 1</t>
  </si>
  <si>
    <t>020101 - 2 - 1 2 2 4 - 1</t>
  </si>
  <si>
    <t>020101 - 2 - 1 2 2 5 - 1</t>
  </si>
  <si>
    <t>020101 - 2 - 1 2 2 6 - 1</t>
  </si>
  <si>
    <t>020101 - 2 - 1 2 2 7 - 1</t>
  </si>
  <si>
    <t>020101 - 2 - 1 2 2 8 - 1</t>
  </si>
  <si>
    <t>020101 - 2 - 2</t>
  </si>
  <si>
    <t>020101 - 2 - 2 1</t>
  </si>
  <si>
    <t>020101 - 2 - 2 1 1 - 1</t>
  </si>
  <si>
    <t>020101 - 2 - 2 2</t>
  </si>
  <si>
    <t>020101 - 2 - 2 2 1 - 1</t>
  </si>
  <si>
    <t>020101 - 2 - 2 2 2 - 1</t>
  </si>
  <si>
    <t>020101 - 2 - 3</t>
  </si>
  <si>
    <t>020101 - 2 - 3 1 - 1</t>
  </si>
  <si>
    <t>020101 - 2 - 4</t>
  </si>
  <si>
    <t>020101 - 2 - 4 4 - 1</t>
  </si>
  <si>
    <t>020102 - 2 -</t>
  </si>
  <si>
    <t>020102 - 2 - 1</t>
  </si>
  <si>
    <t>020102 - 2 - 1 1</t>
  </si>
  <si>
    <t>020102 - 2 - 1 1 1</t>
  </si>
  <si>
    <t>020102 - 2 - 1 1 1 1 - 1</t>
  </si>
  <si>
    <t>020102 - 2 - 1 1 1 3 - 1</t>
  </si>
  <si>
    <t>020102 - 2 - 1 1 2</t>
  </si>
  <si>
    <t>020102 - 2 - 1 1 2 1 - 1</t>
  </si>
  <si>
    <t>020102 - 2 - 1 1 5</t>
  </si>
  <si>
    <t>020102 - 2 - 1 1 5 1 - 1</t>
  </si>
  <si>
    <t>020102 - 2 - 1 1 5 2 - 1</t>
  </si>
  <si>
    <t>020102 - 2 - 1 1 5 5 - 1</t>
  </si>
  <si>
    <t>020102 - 2 - 1 1 5 6 - 1</t>
  </si>
  <si>
    <t>020102 - 2 - 1 1 5 9 - 1</t>
  </si>
  <si>
    <t>020102 - 2 - 1 1 5 10 - 1</t>
  </si>
  <si>
    <t>020102 - 2 - 1 1 5 11 - 1</t>
  </si>
  <si>
    <t>020102 - 2 - 1 1 5 12 - 1</t>
  </si>
  <si>
    <t>Zonas de Difícil Acceso</t>
  </si>
  <si>
    <t>020102 - 2 - 1 2</t>
  </si>
  <si>
    <t>020102 - 2 - 1 2 1</t>
  </si>
  <si>
    <t>020102 - 2 - 1 2 1 1 - 1</t>
  </si>
  <si>
    <t>020102 - 2 - 1 2 2</t>
  </si>
  <si>
    <t>020102 - 2 - 1 2 2 1 - 1</t>
  </si>
  <si>
    <t>020102 - 2 - 1 2 2 2 - 1</t>
  </si>
  <si>
    <t>020102 - 2 - 1 2 2 3 - 1</t>
  </si>
  <si>
    <t>020102 - 2 - 1 2 2 4 - 1</t>
  </si>
  <si>
    <t>020102 - 2 - 1 2 2 9 - 1</t>
  </si>
  <si>
    <t>020102 - 2 - 1 2 2 10 - 1</t>
  </si>
  <si>
    <t>020102 - 2 - 1 4</t>
  </si>
  <si>
    <t>PROVISIÓN ASCENSOS EN EL ESCALAFÓN</t>
  </si>
  <si>
    <t>020102 - 2 - 1 4 4 - 1</t>
  </si>
  <si>
    <t>020102 - 2 - 2</t>
  </si>
  <si>
    <t>020102 - 2 - 2 1</t>
  </si>
  <si>
    <t>020102 - 2 - 2 1 1 - 1</t>
  </si>
  <si>
    <t>020102 - 2 - 2 2</t>
  </si>
  <si>
    <t>020102 - 2 - 2 2 1 - 1</t>
  </si>
  <si>
    <t>020102 - 2 - 2 2 2 - 1</t>
  </si>
  <si>
    <t>020102 - 2 - 3</t>
  </si>
  <si>
    <t>020102 - 2 - 3 1 - 1</t>
  </si>
  <si>
    <t>020102 - 2 - 4</t>
  </si>
  <si>
    <t>020102 - 2 - 4 3 - 1</t>
  </si>
  <si>
    <t>Honorarios (Concurso Docentes)</t>
  </si>
  <si>
    <t>020103 - 2 -</t>
  </si>
  <si>
    <t>020103 - 2 - 1</t>
  </si>
  <si>
    <t>020103 - 2 - 1 1</t>
  </si>
  <si>
    <t>020103 - 2 - 1 1 1</t>
  </si>
  <si>
    <t>020103 - 2 - 1 1 1 1 - 1</t>
  </si>
  <si>
    <t>020103 - 2 - 1 1 1 3 - 1</t>
  </si>
  <si>
    <t>020103 - 2 - 1 1 2</t>
  </si>
  <si>
    <t>020103 - 2 - 1 1 2 1 - 1</t>
  </si>
  <si>
    <t>020103 - 2 - 1 1 5</t>
  </si>
  <si>
    <t>020103 - 2 - 1 1 5 1 - 1</t>
  </si>
  <si>
    <t>020103 - 2 - 1 1 5 2 - 1</t>
  </si>
  <si>
    <t>020103 - 2 - 1 1 5 5 - 1</t>
  </si>
  <si>
    <t>020103 - 2 - 1 1 5 6 - 1</t>
  </si>
  <si>
    <t>020103 - 2 - 1 1 5 9 - 1</t>
  </si>
  <si>
    <t>020103 - 2 - 1 1 5 10 - 1</t>
  </si>
  <si>
    <t>020103 - 2 - 1 1 5 11 - 1</t>
  </si>
  <si>
    <t>020103 - 2 - 1 1 5 12 - 1</t>
  </si>
  <si>
    <t>020103 - 2 - 1 2</t>
  </si>
  <si>
    <t>020103 - 2 - 1 2 1</t>
  </si>
  <si>
    <t>020103 - 2 - 1 2 1 1 - 1</t>
  </si>
  <si>
    <t>020103 - 2 - 1 2 2</t>
  </si>
  <si>
    <t>020103 - 2 - 1 2 2 1 - 1</t>
  </si>
  <si>
    <t>020103 - 2 - 1 2 2 2 - 1</t>
  </si>
  <si>
    <t>020103 - 2 - 1 2 2 3 - 1</t>
  </si>
  <si>
    <t>020103 - 2 - 1 2 2 4 - 1</t>
  </si>
  <si>
    <t>020103 - 2 - 1 2 2 9 - 1</t>
  </si>
  <si>
    <t>020103 - 2 - 1 2 2 10 - 1</t>
  </si>
  <si>
    <t>020103 - 2 - 1 4</t>
  </si>
  <si>
    <t>020103 - 2 - 1 4 4 - 1</t>
  </si>
  <si>
    <t>020103 - 2 - 2</t>
  </si>
  <si>
    <t>020103 - 2 - 2 2</t>
  </si>
  <si>
    <t>020103 - 2 - 2 2 1 - 1</t>
  </si>
  <si>
    <t>020103 - 2 - 2 2 2 - 1</t>
  </si>
  <si>
    <t>020103 - 2 - 3</t>
  </si>
  <si>
    <t>020103 - 2 - 3 1 - 1</t>
  </si>
  <si>
    <t>020103 - 2 - 4</t>
  </si>
  <si>
    <t>020103 - 2 - 4 3 - 1</t>
  </si>
  <si>
    <t>020104 - 2 -</t>
  </si>
  <si>
    <t>020104 - 2 - 5</t>
  </si>
  <si>
    <t>020106 - 2 -</t>
  </si>
  <si>
    <t>020106 - 2 - 6</t>
  </si>
  <si>
    <t>FUNCIONAMIENTO DE LOS ESTABLECIMIENTOS EDUCATIVOS</t>
  </si>
  <si>
    <t>020106 - 2 - 6 1 - 1</t>
  </si>
  <si>
    <t>Servicios de Aseo y Vigilancia</t>
  </si>
  <si>
    <t>020106 - 2 - 6 2 - 1</t>
  </si>
  <si>
    <t>020107 - 2 - 7</t>
  </si>
  <si>
    <t>020107 - 2 - 7 1</t>
  </si>
  <si>
    <t>APOYO LOGÍSTICO</t>
  </si>
  <si>
    <t>020107 - 2 - 7 1 1 - 1</t>
  </si>
  <si>
    <t>020107 - 2 - 7 2</t>
  </si>
  <si>
    <t>AMPLIACIÓN DE COBERTURA PARA ATENDER POBLACIÓN VULNERABLE  DE JÓVENES Y ADULTOS</t>
  </si>
  <si>
    <t>020107 - 2 - 7 2 1 - 1</t>
  </si>
  <si>
    <t>Ampliación de Cobertura para atender Población Vulnerable Ciclo II al IV</t>
  </si>
  <si>
    <t>020107 - 2 - 7 3</t>
  </si>
  <si>
    <t>020107 - 2 - 7 3 5 - 1</t>
  </si>
  <si>
    <t>020107 - 2 - 7 3 11</t>
  </si>
  <si>
    <t>020107 - 2 - 7 3 11 1 - 1</t>
  </si>
  <si>
    <t>020107 - 2 - 7 3 11 2 - 1</t>
  </si>
  <si>
    <t>020201 - 2 - 8 1 1 1 - 1</t>
  </si>
  <si>
    <t>Capacitación del Recurso Humano</t>
  </si>
  <si>
    <t>020201 - 2 - 8 1 1 2 - 1</t>
  </si>
  <si>
    <t>020201 - 2 - 8 1 1 3 - 1</t>
  </si>
  <si>
    <t>020201 - 2 - 8 1 1 4 - 1</t>
  </si>
  <si>
    <t>020201 - 2 - 8 1 1 5 - 1</t>
  </si>
  <si>
    <t>020201 - 2 -</t>
  </si>
  <si>
    <t>020201 - 2 - 8</t>
  </si>
  <si>
    <t>PROGRAMA DE CALIDAD EDUCATIVA</t>
  </si>
  <si>
    <t>020201 - 2 - 8 1</t>
  </si>
  <si>
    <t>DIVULGACIÓN, ASISTENCIA TÉCNICA Y CAPACITACIÓN</t>
  </si>
  <si>
    <t>020201 - 2 - 8 1 1</t>
  </si>
  <si>
    <t>ACCIONES DE MEJORAMIENTODE LA GESTIÓN ACADÉMICA ENMARCADAS EN PLANES DE MEJORAMIENTO</t>
  </si>
  <si>
    <t>020201 - 2 - 8 3</t>
  </si>
  <si>
    <t>OTROS PROYECTOS DE CALIDAD</t>
  </si>
  <si>
    <t>020201 - 2 - 8 3 1 - 1</t>
  </si>
  <si>
    <t>020201 - 2 - 8 4</t>
  </si>
  <si>
    <t>PAGO DE SERVICIOS PÚBLICOS DE LOS ESTABLECIMIENTOS EDUCATIVOS</t>
  </si>
  <si>
    <t>020201 - 2 - 8 4 1 - 1</t>
  </si>
  <si>
    <t>020201 - 2 - 8 4 2 - 1</t>
  </si>
  <si>
    <t>020201 - 2 - 8 5</t>
  </si>
  <si>
    <t>CONSTRUCCCIÓN, ADQUISICIÓN, DOTACIÓN, MEJORAMIENTO Y MANTENIMIENTO DE INFRAESTRUCTURA EDUCATIVA</t>
  </si>
  <si>
    <t>020201 - 2 - 8 5 1 - 1</t>
  </si>
  <si>
    <t>Construcción, Ampliación y Adecuación de Infraestructura Educativa</t>
  </si>
  <si>
    <t>020201 - 2 - 8 5 2</t>
  </si>
  <si>
    <t>020201 - 2 - 8 5 2 1 - 1</t>
  </si>
  <si>
    <t>020201 - 2 - 8 5 2 2 - 1</t>
  </si>
  <si>
    <t>020201 - 2 - 8 5 2 3 - 1</t>
  </si>
  <si>
    <t>020201 - 2 - 8 6</t>
  </si>
  <si>
    <t>DOTACIÓN MATERIAL DIDÁCTICO, TEXTOS Y EQUIPOS AUDIOVISUALES A ESTABLECIMIENTOS EDUCATIVOS</t>
  </si>
  <si>
    <t>020201 - 2 - 8 6 1</t>
  </si>
  <si>
    <t>020201 - 2 - 8 6 1 1 - 1</t>
  </si>
  <si>
    <t>Dotación y Mantenimiento de Software Educativo</t>
  </si>
  <si>
    <t>020201 - 2 - 8 6 1 2 - 1</t>
  </si>
  <si>
    <t>Dotación implementos y herramientas Colegios Técnicos</t>
  </si>
  <si>
    <t>020201 - 2 - 8 6 2</t>
  </si>
  <si>
    <t>020201 - 2 - 8 6 2 1 - 1</t>
  </si>
  <si>
    <t>020201 - 2 - 8 6 2 2 - 1</t>
  </si>
  <si>
    <t>Adquisicición de Mobiliario Escolar</t>
  </si>
  <si>
    <t>020301 - 2 -</t>
  </si>
  <si>
    <t>020301 - 2 - 1</t>
  </si>
  <si>
    <t>020301 - 2 - 1 1</t>
  </si>
  <si>
    <t>020301 - 2 - 1 1 1</t>
  </si>
  <si>
    <t>020301 - 2 - 1 1 1 1 - 1</t>
  </si>
  <si>
    <t>020301 - 2 - 1 1 1 4 - 1</t>
  </si>
  <si>
    <t>020301 - 2 - 1 1 2</t>
  </si>
  <si>
    <t>020301 - 2 - 1 1 2 1 - 1</t>
  </si>
  <si>
    <t>020301 - 2 - 1 1 3</t>
  </si>
  <si>
    <t>020301 - 2 - 1 1 3 1 - 1</t>
  </si>
  <si>
    <t>020301 - 2 - 1 1 4</t>
  </si>
  <si>
    <t>020301 - 2 - 1 1 4 1 - 1</t>
  </si>
  <si>
    <t>020301 - 2 - 1 1 5</t>
  </si>
  <si>
    <t>020301 - 2 - 1 1 5 1 - 1</t>
  </si>
  <si>
    <t>020301 - 2 - 1 1 5 2 - 1</t>
  </si>
  <si>
    <t>020301 - 2 - 1 1 5 3 - 1</t>
  </si>
  <si>
    <t>020301 - 2 - 1 1 5 4 - 1</t>
  </si>
  <si>
    <t>020301 - 2 - 1 1 5 5 - 1</t>
  </si>
  <si>
    <t>020301 - 2 - 1 1 5 6 - 1</t>
  </si>
  <si>
    <t>020301 - 2 - 1 1 5 8 - 1</t>
  </si>
  <si>
    <t>020301 - 2 - 1 2</t>
  </si>
  <si>
    <t>020301 - 2 - 1 2 1</t>
  </si>
  <si>
    <t>020301 - 2 - 1 2 1 1 - 1</t>
  </si>
  <si>
    <t>020301 - 2 - 1 2 1 3 - 1</t>
  </si>
  <si>
    <t>020301 - 2 - 1 2 1 4 - 1</t>
  </si>
  <si>
    <t>020301 - 2 - 1 2 2</t>
  </si>
  <si>
    <t>020301 - 2 - 1 2 2 1 - 1</t>
  </si>
  <si>
    <t>020301 - 2 - 1 2 2 2 - 1</t>
  </si>
  <si>
    <t>020301 - 2 - 1 2 2 3 - 1</t>
  </si>
  <si>
    <t>020301 - 2 - 1 2 2 4 - 1</t>
  </si>
  <si>
    <t>020301 - 2 - 1 2 2 5 - 1</t>
  </si>
  <si>
    <t>020301 - 2 - 1 2 2 6 - 1</t>
  </si>
  <si>
    <t>020301 - 2 - 1 2 2 7 - 1</t>
  </si>
  <si>
    <t>020301 - 2 - 1 2 2 8 - 1</t>
  </si>
  <si>
    <t>020301 - 2 - 9</t>
  </si>
  <si>
    <t>020301 - 2 - 9 1 - 1</t>
  </si>
  <si>
    <t>Modernización Secretarías de Educación</t>
  </si>
  <si>
    <t>020301 - 2 - 10</t>
  </si>
  <si>
    <t>020301 - 2 - 10 1 - 1</t>
  </si>
  <si>
    <t>020301 - 2 - 10 2 - 1</t>
  </si>
  <si>
    <t>020301 - 2 - 16</t>
  </si>
  <si>
    <t>ADQUISICIÓN DE BIENES Y SERVICIOS PROGRAMA DE EFICIENCIA</t>
  </si>
  <si>
    <t>020301 - 2 - 16 1</t>
  </si>
  <si>
    <t>020301 - 2 - 16 1 1 - 1</t>
  </si>
  <si>
    <t>020301 - 2 - 16 1 2 - 1</t>
  </si>
  <si>
    <t>020301 - 2 - 16 1 3 - 1</t>
  </si>
  <si>
    <t>020301 - 2 - 16 1 4 - 1</t>
  </si>
  <si>
    <t>020301 - 2 - 16 2</t>
  </si>
  <si>
    <t>020301 - 2 - 16 2 1 - 1</t>
  </si>
  <si>
    <t>020301 - 2 - 16 2 2 - 1</t>
  </si>
  <si>
    <t>020301 - 2 - 16 2 3 - 1</t>
  </si>
  <si>
    <t>020301 - 2 - 16 2 4 - 1</t>
  </si>
  <si>
    <t>020301 - 2 - 16 2 5 - 1</t>
  </si>
  <si>
    <t>020301 - 2 - 16 2 6 - 1</t>
  </si>
  <si>
    <t>020301 - 2 - 16 8</t>
  </si>
  <si>
    <t>SERVICIOS PÚBLICOS DE EFICIENCIA</t>
  </si>
  <si>
    <t>020301 - 2 - 16 9</t>
  </si>
  <si>
    <t>GASTOS Y COMISIONES BANCARIAS DE EFICIENCIA</t>
  </si>
  <si>
    <t>020301 - 2 - 17</t>
  </si>
  <si>
    <t>TRANSFERENCIAS PROGRAMA DE EFICIENCIA</t>
  </si>
  <si>
    <t>020301 - 2 - 17 1 - 1</t>
  </si>
  <si>
    <t>020301 - 2 - 18</t>
  </si>
  <si>
    <t>SERVICIOS PERSONALES INDIRECTOS DE EFICIENCIA</t>
  </si>
  <si>
    <t>020301 - 2 - 18 1 - 1</t>
  </si>
  <si>
    <t>Remuneración por Servicios Técnicos de Eficiencia</t>
  </si>
  <si>
    <t>020401 - 2 - 23</t>
  </si>
  <si>
    <t>APROPIACIÓN INICIAL</t>
  </si>
  <si>
    <t>APROPIACIÓN DEFINITIVA</t>
  </si>
  <si>
    <t>CERTIFICADOS ACUMULADOS</t>
  </si>
  <si>
    <t>SALDO DISPONIBLE</t>
  </si>
  <si>
    <t>COMPROMISOS ACUMULADOS</t>
  </si>
  <si>
    <t>DISPONIBILIDADES ABIERTAS</t>
  </si>
  <si>
    <t>OBLIGACIONES ACUMULADAS</t>
  </si>
  <si>
    <t>PAGOS ACUMULADOS</t>
  </si>
  <si>
    <t>SALDO POR PAGAR</t>
  </si>
  <si>
    <t>SALDO DE APROPIACIÓN</t>
  </si>
  <si>
    <t xml:space="preserve">TOTAL SGP </t>
  </si>
  <si>
    <t>2 -</t>
  </si>
  <si>
    <t>2 - 1 1</t>
  </si>
  <si>
    <t>2 - 1 1 1</t>
  </si>
  <si>
    <t>2 - 1 1 1 1 - 1</t>
  </si>
  <si>
    <t>2 - 1 1 1 4 - 1</t>
  </si>
  <si>
    <t>2 - 1 1 2</t>
  </si>
  <si>
    <t>2 - 1 1 2 1 - 1</t>
  </si>
  <si>
    <t>2 - 1 1 3</t>
  </si>
  <si>
    <t>2 - 1 1 3 1 - 1</t>
  </si>
  <si>
    <t>2 - 1 1 4</t>
  </si>
  <si>
    <t>2 - 1 1 4 1 - 1</t>
  </si>
  <si>
    <t>2 - 1 1 5</t>
  </si>
  <si>
    <t>2 - 1 1 5 1 - 1</t>
  </si>
  <si>
    <t>2 - 1 1 5 2 - 1</t>
  </si>
  <si>
    <t>2 - 1 1 5 3 - 1</t>
  </si>
  <si>
    <t>2 - 1 1 5 4 - 1</t>
  </si>
  <si>
    <t>2 - 1 1 5 5 - 1</t>
  </si>
  <si>
    <t>2 - 1 1 5 6 - 1</t>
  </si>
  <si>
    <t>2 - 1 1 5 8 - 1</t>
  </si>
  <si>
    <t>2 - 1 2</t>
  </si>
  <si>
    <t>2 - 1 2 1</t>
  </si>
  <si>
    <t>2 - 1 2 1 1 - 1</t>
  </si>
  <si>
    <t>2 - 1 2 1 3 - 1</t>
  </si>
  <si>
    <t>2 - 1 2 1 4 - 1</t>
  </si>
  <si>
    <t>2 - 1 2 2</t>
  </si>
  <si>
    <t>2 - 1 2 2 1 - 1</t>
  </si>
  <si>
    <t>2 - 1 2 2 2 - 1</t>
  </si>
  <si>
    <t>2 - 1 2 2 3 - 1</t>
  </si>
  <si>
    <t>2 - 1 2 2 4 - 1</t>
  </si>
  <si>
    <t>2 - 1 2 2 5 - 1</t>
  </si>
  <si>
    <t>2 - 1 2 2 6 - 1</t>
  </si>
  <si>
    <t>2 - 1 2 2 7 - 1</t>
  </si>
  <si>
    <t>2 - 1 2 2 8 - 1</t>
  </si>
  <si>
    <t>2 - 9 1 - 1</t>
  </si>
  <si>
    <t>2 - 10 1 - 1</t>
  </si>
  <si>
    <t>2 - 10 2 - 1</t>
  </si>
  <si>
    <t>2 - 16 1</t>
  </si>
  <si>
    <t>2 - 16 1 1 - 1</t>
  </si>
  <si>
    <t>2 - 16 1 2 - 1</t>
  </si>
  <si>
    <t>2 - 16 1 3 - 1</t>
  </si>
  <si>
    <t>2 - 16 1 4 - 1</t>
  </si>
  <si>
    <t>2 - 16 2</t>
  </si>
  <si>
    <t>2 - 16 2 1 - 1</t>
  </si>
  <si>
    <t>2 - 16 2 2 - 1</t>
  </si>
  <si>
    <t>2 - 16 2 3 - 1</t>
  </si>
  <si>
    <t>2 - 16 2 4 - 1</t>
  </si>
  <si>
    <t>2 - 16 2 5 - 1</t>
  </si>
  <si>
    <t>2 - 16 2 6 - 1</t>
  </si>
  <si>
    <t>2 - 16 8</t>
  </si>
  <si>
    <t>2 - 16 8 81 - 1</t>
  </si>
  <si>
    <t>2 - 16 8 82 - 1</t>
  </si>
  <si>
    <t>2 - 16 8 83 - 1</t>
  </si>
  <si>
    <t>2 - 16 9</t>
  </si>
  <si>
    <t>2 - 16 9 1 - 1</t>
  </si>
  <si>
    <t>2 - 16 10</t>
  </si>
  <si>
    <t>2 - 16 10 1 - 1</t>
  </si>
  <si>
    <t>2 - 16 10 2 - 1</t>
  </si>
  <si>
    <t>2 - 16 10 3 - 1</t>
  </si>
  <si>
    <t>2 - 17 1 - 1</t>
  </si>
  <si>
    <t>2 - 18 1 - 1</t>
  </si>
  <si>
    <t>2 - 8 1 1</t>
  </si>
  <si>
    <t>2 - 8 1 1 1 - 1</t>
  </si>
  <si>
    <t>2 - 8 1 1 2 - 1</t>
  </si>
  <si>
    <t>2 - 8 1 1 3 - 1</t>
  </si>
  <si>
    <t>2 - 8 1 1 4 - 1</t>
  </si>
  <si>
    <t>2 - 8 1 1 5 - 1</t>
  </si>
  <si>
    <t>2 - 8 3</t>
  </si>
  <si>
    <t>2 - 8 3 1 - 1</t>
  </si>
  <si>
    <t>2 - 8 4</t>
  </si>
  <si>
    <t>2 - 8 4 1 - 1</t>
  </si>
  <si>
    <t>2 - 8 4 2 - 1</t>
  </si>
  <si>
    <t>2 - 8 5</t>
  </si>
  <si>
    <t>2 - 8 5 1 - 1</t>
  </si>
  <si>
    <t>2 - 8 5 2</t>
  </si>
  <si>
    <t>2 - 8 5 2 1 - 1</t>
  </si>
  <si>
    <t>2 - 8 5 2 2 - 1</t>
  </si>
  <si>
    <t>2 - 8 5 2 3 - 1</t>
  </si>
  <si>
    <t>2 - 8 6</t>
  </si>
  <si>
    <t>2 - 8 6 1</t>
  </si>
  <si>
    <t>2 - 8 6 1 1 - 1</t>
  </si>
  <si>
    <t>2 - 8 6 1 2 - 1</t>
  </si>
  <si>
    <t>2 - 8 6 2</t>
  </si>
  <si>
    <t>2 - 8 6 2 1 - 1</t>
  </si>
  <si>
    <t>2 - 8 6 2 2 - 1</t>
  </si>
  <si>
    <t>020102 -  -  -</t>
  </si>
  <si>
    <t>020103 -  -  -</t>
  </si>
  <si>
    <t>020104 -  -  -</t>
  </si>
  <si>
    <t>020106 -  -  -</t>
  </si>
  <si>
    <t>020107 -  -  -</t>
  </si>
  <si>
    <t>020107 - 2 -  -</t>
  </si>
  <si>
    <t>020301 -  -  -</t>
  </si>
  <si>
    <t xml:space="preserve"> 2 -</t>
  </si>
  <si>
    <t xml:space="preserve"> 2 - 1</t>
  </si>
  <si>
    <t xml:space="preserve"> 2 - 1 1</t>
  </si>
  <si>
    <t xml:space="preserve"> 2 - 1 1 1</t>
  </si>
  <si>
    <t xml:space="preserve"> 2 - 1 1 1 1 - 1</t>
  </si>
  <si>
    <t>2 - 1 1 1 2 - 1</t>
  </si>
  <si>
    <t>2 - 1 1 1 3 - 1</t>
  </si>
  <si>
    <t xml:space="preserve"> 2 - 1 1 2</t>
  </si>
  <si>
    <t xml:space="preserve"> 2 - 1 1 2 1 - 1</t>
  </si>
  <si>
    <t xml:space="preserve"> 2 - 1 1 3 1 - 1</t>
  </si>
  <si>
    <t xml:space="preserve"> 2 - 1 1 4</t>
  </si>
  <si>
    <t xml:space="preserve"> 2 - 1 1 5 -</t>
  </si>
  <si>
    <t>2 -1 1 5 1 - 1</t>
  </si>
  <si>
    <t>2 -1 1 5 2 - 1</t>
  </si>
  <si>
    <t>2 -1 1 5 3 - 1</t>
  </si>
  <si>
    <t>2 -1 1 5 4 - 1</t>
  </si>
  <si>
    <t>2 -1 1 5 5 - 1</t>
  </si>
  <si>
    <t>2 -1 1 5 6 - 1</t>
  </si>
  <si>
    <t>2 -1 1 5 7 - 1</t>
  </si>
  <si>
    <t>2 -1 1 5 8 - 1</t>
  </si>
  <si>
    <t>2 -1 1 5 9 - 1</t>
  </si>
  <si>
    <t>2 -1 1 5 10 - 1</t>
  </si>
  <si>
    <t>2 -1 1 5 11 - 1</t>
  </si>
  <si>
    <t>2 - 1 1 5 12 - 1</t>
  </si>
  <si>
    <t>2 - 1 2 -</t>
  </si>
  <si>
    <t>2 -1 2 1 -</t>
  </si>
  <si>
    <t>2 -1 2 1 1 - 1</t>
  </si>
  <si>
    <t>2 -1 2 1 3 - 1</t>
  </si>
  <si>
    <t>2 -1 2 1 4 - 1</t>
  </si>
  <si>
    <t>2 - 1 2 2 -</t>
  </si>
  <si>
    <t>2 - 1 2 2 9 - 1</t>
  </si>
  <si>
    <t>2 - 1 2 2 10 - 1</t>
  </si>
  <si>
    <t>2 - 1 4</t>
  </si>
  <si>
    <t>2 - 1 4 4 - 1</t>
  </si>
  <si>
    <t>2 - 2 -</t>
  </si>
  <si>
    <t>2 -2 1 -</t>
  </si>
  <si>
    <t>2 -2 1 1 - 1</t>
  </si>
  <si>
    <t>2 -2 2 -</t>
  </si>
  <si>
    <t>2 -2 2 1 - 1</t>
  </si>
  <si>
    <t>2 -2 2 2 - 1</t>
  </si>
  <si>
    <t>2 -3 -</t>
  </si>
  <si>
    <t>2 -3 1 - 1</t>
  </si>
  <si>
    <t>2 -4 -</t>
  </si>
  <si>
    <t>2 -4 4 - 1</t>
  </si>
  <si>
    <t>2 -4 3 - 1</t>
  </si>
  <si>
    <t>2 -5 -</t>
  </si>
  <si>
    <t>2 - 5 4 - 1</t>
  </si>
  <si>
    <t>2 - 5 5 - 1</t>
  </si>
  <si>
    <t xml:space="preserve"> 2 - 5 6 - 1</t>
  </si>
  <si>
    <t>02 - 6  1 - 1</t>
  </si>
  <si>
    <t>02 - 6  2 - 1</t>
  </si>
  <si>
    <t>2 -6 -</t>
  </si>
  <si>
    <t>2 -7 -</t>
  </si>
  <si>
    <t>2 -7 1 -</t>
  </si>
  <si>
    <t>2 -7 1 1 - 1</t>
  </si>
  <si>
    <t>2 -7 3 -</t>
  </si>
  <si>
    <t>2 -7 3 5 - 1</t>
  </si>
  <si>
    <t>2 -7 2 -</t>
  </si>
  <si>
    <t>2 -7 2 1 - 1</t>
  </si>
  <si>
    <t>2 -7 3 1 1 -</t>
  </si>
  <si>
    <t>2 -7 3 1 1 1 - 1</t>
  </si>
  <si>
    <t>2 -7 3 1 1 2 - 1</t>
  </si>
  <si>
    <t xml:space="preserve">2 - 8 1 </t>
  </si>
  <si>
    <t>2 -8 -</t>
  </si>
  <si>
    <t>020301 ….</t>
  </si>
  <si>
    <t xml:space="preserve">2 - </t>
  </si>
  <si>
    <t>2 -9 -</t>
  </si>
  <si>
    <t>2 -1 0 -</t>
  </si>
  <si>
    <t>2 -1 6 -</t>
  </si>
  <si>
    <t>2 -1 7 -</t>
  </si>
  <si>
    <t>2 -1 8 -</t>
  </si>
  <si>
    <t>2 - 23 10</t>
  </si>
  <si>
    <t xml:space="preserve"> 2 - 23 11</t>
  </si>
  <si>
    <t xml:space="preserve"> 2 - 23 11 31</t>
  </si>
  <si>
    <t>2 - 23 11 31 11</t>
  </si>
  <si>
    <t>2 - 23 11 31 11 1 - 1</t>
  </si>
  <si>
    <t xml:space="preserve"> 2 - 23 11 32</t>
  </si>
  <si>
    <t xml:space="preserve"> 2 - 23 11 32 1 - 1</t>
  </si>
  <si>
    <t xml:space="preserve"> 2 - 23 11 34</t>
  </si>
  <si>
    <t xml:space="preserve"> 2 - 23 11 34 42 - 1</t>
  </si>
  <si>
    <t>2 - 19 41 - 1</t>
  </si>
  <si>
    <t>2 -1 9 -</t>
  </si>
  <si>
    <t>2 - 19 42 - 1</t>
  </si>
  <si>
    <t>VIGENCIA ANTERIOR</t>
  </si>
  <si>
    <t>PROGRAMA PARA EFICIENCIA VIGENCIA ANTERIOR</t>
  </si>
  <si>
    <t>2 - 16</t>
  </si>
  <si>
    <t>020701 - 2 - 16 1 3 - 1</t>
  </si>
  <si>
    <t>020701 - 2 - 16 1 4 - 1</t>
  </si>
  <si>
    <t>020701 - 2 - 16 2 3 - 1</t>
  </si>
  <si>
    <t>020701 - 2 - 16 2 4 - 1</t>
  </si>
  <si>
    <t>020701 - 2 - 16 2 5 - 1</t>
  </si>
  <si>
    <t>2 - 18</t>
  </si>
  <si>
    <t>020701 - 2 - 18 1 - 1</t>
  </si>
  <si>
    <t>PROGRAMA PARA COBERTURA VIGENCIA ANTERIOR</t>
  </si>
  <si>
    <t>ADMINISTRACIÓN GENERAL VIGENCIA ANTERIOR</t>
  </si>
  <si>
    <t>2 - 4</t>
  </si>
  <si>
    <t>02070201 - 2 - 4 4 - 1</t>
  </si>
  <si>
    <t>2 - 2</t>
  </si>
  <si>
    <t>2 - 2 2</t>
  </si>
  <si>
    <t>02070203 - 2 - 2 2 1 - 1</t>
  </si>
  <si>
    <t>SERVICIOS PUBLICOS Y FUNCIONAMIENTO DE E. E. - VIGENCIA ANTERIOR</t>
  </si>
  <si>
    <t>2 - 6</t>
  </si>
  <si>
    <t>020703 - 2 - 6 1 - 1</t>
  </si>
  <si>
    <t>020703 - 2 - 6 2 - 1</t>
  </si>
  <si>
    <t>CONTRATACION DE LA PRESTACION DEL SERVICIO EDUCATIVO - VIGENCIA ANTERIOR</t>
  </si>
  <si>
    <t>2 - 5</t>
  </si>
  <si>
    <t>020704 - 2 - 5 4 - 1</t>
  </si>
  <si>
    <t>020704 - 2 - 5 5 - 1</t>
  </si>
  <si>
    <t>020704 - 2 - 5 6 - 1</t>
  </si>
  <si>
    <t>PROGRAMA PARA CALIDAD VIGENCIA ANTERIOR</t>
  </si>
  <si>
    <t>2 - 8</t>
  </si>
  <si>
    <t>2 - 8 1</t>
  </si>
  <si>
    <t>020705 - 2 - 8 1 1 1 - 1</t>
  </si>
  <si>
    <t>020705 - 2 - 8 1 1 3 - 1</t>
  </si>
  <si>
    <t>020705 - 2 - 8 5 2 1 - 1</t>
  </si>
  <si>
    <t>RECURSOS DEL BALANCE VIGENCIA ANTERIOR</t>
  </si>
  <si>
    <t>2 - 23</t>
  </si>
  <si>
    <t>2 - 23 11</t>
  </si>
  <si>
    <t>2 - 23 11 31</t>
  </si>
  <si>
    <t>020706 - 2 - 23 11 31 11 1 - 1</t>
  </si>
  <si>
    <t>2 - 23 11 33</t>
  </si>
  <si>
    <t>020706 - 2 - 23 11 34 1 - 1</t>
  </si>
  <si>
    <t>OTROS PROYECTOS PARA COBERTURA - VIGENCIA ANTERIOR</t>
  </si>
  <si>
    <t>2 - 7</t>
  </si>
  <si>
    <t>2 - 7 3</t>
  </si>
  <si>
    <t>2 - 7 3 11</t>
  </si>
  <si>
    <t>020708 - 2 - 7 3 11 2 - 1</t>
  </si>
  <si>
    <t>TOTAL SGP + VIGENCIA ANTERIOR</t>
  </si>
  <si>
    <t>MARIA TERESA CORAL MELO</t>
  </si>
  <si>
    <t>2 - 23 11 29</t>
  </si>
  <si>
    <t>TRANSPORTE ESCOLAR</t>
  </si>
  <si>
    <t>020401 - 2 - 23 11 29 1 - 1</t>
  </si>
  <si>
    <t>2 - 23 11 30</t>
  </si>
  <si>
    <t>CAPACITACIÓN DEL RECURSO HUMANO</t>
  </si>
  <si>
    <t>020401 - 2 - 23 11 30 1 - 1</t>
  </si>
  <si>
    <t>Adquisición de Mobiliario Escolar</t>
  </si>
  <si>
    <t>SECRETARÍA DE EDUCACIÓN DEPARTAMENTAL</t>
  </si>
  <si>
    <t>PROGRAMA PARA CALIDAD VIGENCIA ANTERIOR  - SUMATORIA</t>
  </si>
  <si>
    <t>020401 - 2 - 23 11 30 2 - 1</t>
  </si>
  <si>
    <t>Profesional Universitario Financiera</t>
  </si>
  <si>
    <t>0201-  -  -</t>
  </si>
  <si>
    <t>020101 -  -  -</t>
  </si>
  <si>
    <t>020102 - 2 - 1 1 5 4 - 1</t>
  </si>
  <si>
    <t>020103 - 2 - 1 1 5 4 - 1</t>
  </si>
  <si>
    <t>Pasivos Exigibles Personal Administrativo</t>
  </si>
  <si>
    <t>Pasivos Exigibles Personal Docente</t>
  </si>
  <si>
    <t>Pasivos Exigibles Personal Directivo Docente</t>
  </si>
  <si>
    <t>Sentencias y Conciliaciones pago Prima Técnica</t>
  </si>
  <si>
    <t>Sentencias y Conciliaciones de Otras deudas de Vigencias Expiradas</t>
  </si>
  <si>
    <t>Pasivos Exigibles para pago de Dotación Ley 70/88 - Personal Administrativo</t>
  </si>
  <si>
    <t>Pasivos Exigibles para Pago de Dotación Ley 70/88 - Personal Docente</t>
  </si>
  <si>
    <t>020701 - 2 - 10 1 - 1</t>
  </si>
  <si>
    <t>2 - 10</t>
  </si>
  <si>
    <t>020701 - 2 - 10 2 - 1</t>
  </si>
  <si>
    <t>020701 - 2 - 16 1 2 - 1</t>
  </si>
  <si>
    <t>020701 - 2 - 16 2 1 - 1</t>
  </si>
  <si>
    <t>PERSONAL DOCENTE VIGENCIA ANTERIOR</t>
  </si>
  <si>
    <t>2 - 1</t>
  </si>
  <si>
    <t>02070202 - 2 - 1 2 1 1 - 1</t>
  </si>
  <si>
    <t>02070202 - 2 - 1 2 2 1 - 1</t>
  </si>
  <si>
    <t>02070202 - 2 - 1 2 2 2 - 1</t>
  </si>
  <si>
    <t>02070202 - 2 - 1 2 2 3 - 1</t>
  </si>
  <si>
    <t>02070202 - 2 - 1 2 2 4 - 1</t>
  </si>
  <si>
    <t>02070202 - 2 - 2 2 1 - 1</t>
  </si>
  <si>
    <t>PERSONAL DIRECTIVODOCENTE VIGENCIA ANTERIOR</t>
  </si>
  <si>
    <t>02070203 - 2 - 1 2 1 1 - 1</t>
  </si>
  <si>
    <t>02070203 - 2 - 1 2 2 1 - 1</t>
  </si>
  <si>
    <t>02070203 - 2 - 1 2 2 2 - 1</t>
  </si>
  <si>
    <t>02070203 - 2 - 1 2 2 3 - 1</t>
  </si>
  <si>
    <t>02070203 - 2 - 1 2 2 4 - 1</t>
  </si>
  <si>
    <t>020705 - 2 - 8 5 2 3 - 1</t>
  </si>
  <si>
    <t>020706 - 2 - 23 10 21 - 1</t>
  </si>
  <si>
    <t>020706 - 2 - 23 10 22 - 1</t>
  </si>
  <si>
    <t>020706 - 2 - 23 11 29 1 - 1</t>
  </si>
  <si>
    <t>020706 - 2 - 23 11 30 1 - 1</t>
  </si>
  <si>
    <t>020706 - 2 - 23 11 30 2 - 1</t>
  </si>
  <si>
    <t>2 - 23 11 32</t>
  </si>
  <si>
    <t>020706 - 2 - 23 11 32 1 - 1</t>
  </si>
  <si>
    <t>2 - 23 12</t>
  </si>
  <si>
    <t>CONECTIVIDAD DE LAS INSTITUCIONES EDUCATIVAS</t>
  </si>
  <si>
    <t>020706 - 2 - 23 12 1 - 1</t>
  </si>
  <si>
    <t>Conectividad de las Instituciones Educativas</t>
  </si>
  <si>
    <t>3.0</t>
  </si>
  <si>
    <t>020401 - 2 - 23 11 30 3 - 1</t>
  </si>
  <si>
    <t>020401 - 2 - 23 11 33</t>
  </si>
  <si>
    <t>Dotación y Mantenimiento de Equipos y Software Educativo para Establecimientos Educativos - Sin detalle</t>
  </si>
  <si>
    <t>020401 - 2 - 23 11 33 31 - 1</t>
  </si>
  <si>
    <t>020501 - 23 - 12</t>
  </si>
  <si>
    <t>020401 - 2 - 23 12 1 - 1</t>
  </si>
  <si>
    <t>020201 - 2 - 8 7 1 - 1</t>
  </si>
  <si>
    <t>Compra de Implementos para Restaurantes Escolares de E.E.</t>
  </si>
  <si>
    <t>020201 - 2 - 8 7</t>
  </si>
  <si>
    <t>ALIMENTACIÓN ESCOLAR</t>
  </si>
  <si>
    <t>020101 - 2 - 4 5 - 1</t>
  </si>
  <si>
    <t>Honorarios Personal Administartivo I.E. - Concurso CNSC</t>
  </si>
  <si>
    <t>020401 - 2 - 23 7 - 1</t>
  </si>
  <si>
    <t>Pasivo Exigible Pago Zonas de Dificil Acceso, Personal Docente - Vig. Ant.</t>
  </si>
  <si>
    <t>020401 - 2 - 23 8 - 1</t>
  </si>
  <si>
    <t>Pasivo Exigible Pago Ascensos en el Escalafón, Personal Docente - Vig. Ant.</t>
  </si>
  <si>
    <t>020401 - 23 11 29</t>
  </si>
  <si>
    <t>020401 - 23 11 30</t>
  </si>
  <si>
    <t>020102 - 2 - 1 1 1 5 - 1</t>
  </si>
  <si>
    <t>Bonificación Mensual Decreto 1566 del 19/08/2014</t>
  </si>
  <si>
    <t>2 - 1 1 1 5 - 1</t>
  </si>
  <si>
    <t>020103 - 2 - 1 1 1 5 - 1</t>
  </si>
  <si>
    <t>020401 - 2 - 1 1 1 1 - 1</t>
  </si>
  <si>
    <t>2 -  23</t>
  </si>
  <si>
    <t>EJECUCIÓN PRESUPUESTAL DE GASTOS CORRESPONDIENTE AL MES DE: DICIEMBRE DE 2014</t>
  </si>
  <si>
    <t>RECURSOS DEL BALANCE  PASIVOS EXIGIBLES Y SENTENCIAS</t>
  </si>
  <si>
    <t>RECURSOS DEL BALANCE PASIVOS EXIGIBLES Y SENTENCIAS</t>
  </si>
  <si>
    <t>RECURSOS DEL BALANCE   TOTAL</t>
  </si>
  <si>
    <t>Al cierre de la Vigencia Fiscal 2014, los rubros correspondientes a Descuento Aporte Laboral y Aporte Patronal (Cesantías y Previsión Social) - Recursos Sin Situación de Fondos, con relación a los Giros del MEN, fueron inferiores a lo efectivamente liquidado por la Oficina de Nómina de la SED, por lo cual se presenta una diferencia por valor de $339.479.103, para conciliación y cruce de cuentas con la FIDUPREVISORA.</t>
  </si>
  <si>
    <t>No se incluye los Recursos por concepto de Transferencias -Cancelaciones (Pensiones Nacionalizadas). Dichas transferencias las gira el Ministerio de Educación Nacional a la Gobernación de Nariño y son administradas y pagadas por  la Secretaría de Hacienda Departamental.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</si>
</sst>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_);\-#,##0.00"/>
    <numFmt numFmtId="187" formatCode="#,##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0"/>
    <numFmt numFmtId="193" formatCode="#,##0.0000"/>
    <numFmt numFmtId="194" formatCode="#,##0.00000"/>
  </numFmts>
  <fonts count="63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0.8"/>
      <color indexed="18"/>
      <name val="Times New Roman"/>
      <family val="0"/>
    </font>
    <font>
      <b/>
      <sz val="9"/>
      <color indexed="8"/>
      <name val="Times New Roman"/>
      <family val="0"/>
    </font>
    <font>
      <sz val="10"/>
      <name val="Arial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MS Sans Serif"/>
      <family val="2"/>
    </font>
    <font>
      <u val="single"/>
      <sz val="11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MS Sans Serif"/>
      <family val="2"/>
    </font>
    <font>
      <u val="single"/>
      <sz val="11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54" fillId="0" borderId="10" xfId="0" applyFont="1" applyFill="1" applyBorder="1" applyAlignment="1">
      <alignment vertical="center"/>
    </xf>
    <xf numFmtId="0" fontId="54" fillId="0" borderId="0" xfId="0" applyNumberFormat="1" applyFont="1" applyFill="1" applyBorder="1" applyAlignment="1" applyProtection="1">
      <alignment/>
      <protection/>
    </xf>
    <xf numFmtId="3" fontId="54" fillId="0" borderId="0" xfId="0" applyNumberFormat="1" applyFont="1" applyFill="1" applyBorder="1" applyAlignment="1" applyProtection="1">
      <alignment/>
      <protection/>
    </xf>
    <xf numFmtId="3" fontId="55" fillId="33" borderId="10" xfId="0" applyNumberFormat="1" applyFont="1" applyFill="1" applyBorder="1" applyAlignment="1">
      <alignment horizontal="right" vertical="center"/>
    </xf>
    <xf numFmtId="3" fontId="54" fillId="0" borderId="10" xfId="0" applyNumberFormat="1" applyFont="1" applyFill="1" applyBorder="1" applyAlignment="1">
      <alignment horizontal="right" vertical="center"/>
    </xf>
    <xf numFmtId="3" fontId="55" fillId="33" borderId="10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right" vertical="center"/>
    </xf>
    <xf numFmtId="3" fontId="54" fillId="0" borderId="10" xfId="0" applyNumberFormat="1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" fontId="55" fillId="0" borderId="0" xfId="0" applyNumberFormat="1" applyFont="1" applyFill="1" applyBorder="1" applyAlignment="1" applyProtection="1">
      <alignment/>
      <protection/>
    </xf>
    <xf numFmtId="3" fontId="55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11" xfId="0" applyFont="1" applyFill="1" applyBorder="1" applyAlignment="1">
      <alignment/>
    </xf>
    <xf numFmtId="0" fontId="55" fillId="0" borderId="12" xfId="0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4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left" vertical="center"/>
    </xf>
    <xf numFmtId="0" fontId="54" fillId="0" borderId="16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14" fontId="54" fillId="0" borderId="0" xfId="0" applyNumberFormat="1" applyFont="1" applyFill="1" applyBorder="1" applyAlignment="1">
      <alignment/>
    </xf>
    <xf numFmtId="0" fontId="54" fillId="0" borderId="17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5" fillId="0" borderId="0" xfId="0" applyNumberFormat="1" applyFont="1" applyFill="1" applyBorder="1" applyAlignment="1" applyProtection="1">
      <alignment/>
      <protection/>
    </xf>
    <xf numFmtId="0" fontId="54" fillId="0" borderId="1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3" fontId="56" fillId="0" borderId="0" xfId="0" applyNumberFormat="1" applyFont="1" applyFill="1" applyBorder="1" applyAlignment="1" applyProtection="1">
      <alignment/>
      <protection/>
    </xf>
    <xf numFmtId="0" fontId="55" fillId="33" borderId="13" xfId="0" applyFont="1" applyFill="1" applyBorder="1" applyAlignment="1">
      <alignment vertical="center"/>
    </xf>
    <xf numFmtId="3" fontId="55" fillId="33" borderId="14" xfId="0" applyNumberFormat="1" applyFont="1" applyFill="1" applyBorder="1" applyAlignment="1">
      <alignment horizontal="right" vertical="center"/>
    </xf>
    <xf numFmtId="0" fontId="54" fillId="0" borderId="13" xfId="0" applyFont="1" applyFill="1" applyBorder="1" applyAlignment="1">
      <alignment vertical="center"/>
    </xf>
    <xf numFmtId="3" fontId="54" fillId="0" borderId="14" xfId="0" applyNumberFormat="1" applyFont="1" applyFill="1" applyBorder="1" applyAlignment="1">
      <alignment horizontal="right" vertical="center"/>
    </xf>
    <xf numFmtId="3" fontId="55" fillId="33" borderId="14" xfId="0" applyNumberFormat="1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3" fontId="54" fillId="0" borderId="19" xfId="0" applyNumberFormat="1" applyFont="1" applyFill="1" applyBorder="1" applyAlignment="1">
      <alignment horizontal="right" vertical="center"/>
    </xf>
    <xf numFmtId="3" fontId="54" fillId="0" borderId="20" xfId="0" applyNumberFormat="1" applyFont="1" applyFill="1" applyBorder="1" applyAlignment="1">
      <alignment horizontal="right" vertical="center"/>
    </xf>
    <xf numFmtId="3" fontId="55" fillId="33" borderId="21" xfId="0" applyNumberFormat="1" applyFont="1" applyFill="1" applyBorder="1" applyAlignment="1">
      <alignment horizontal="right" vertical="center"/>
    </xf>
    <xf numFmtId="3" fontId="55" fillId="33" borderId="12" xfId="0" applyNumberFormat="1" applyFont="1" applyFill="1" applyBorder="1" applyAlignment="1">
      <alignment horizontal="right" vertical="center"/>
    </xf>
    <xf numFmtId="0" fontId="54" fillId="33" borderId="11" xfId="0" applyNumberFormat="1" applyFont="1" applyFill="1" applyBorder="1" applyAlignment="1" applyProtection="1">
      <alignment/>
      <protection/>
    </xf>
    <xf numFmtId="0" fontId="54" fillId="0" borderId="13" xfId="0" applyFont="1" applyBorder="1" applyAlignment="1">
      <alignment vertical="center"/>
    </xf>
    <xf numFmtId="3" fontId="54" fillId="0" borderId="14" xfId="0" applyNumberFormat="1" applyFont="1" applyFill="1" applyBorder="1" applyAlignment="1">
      <alignment vertical="center"/>
    </xf>
    <xf numFmtId="17" fontId="55" fillId="33" borderId="13" xfId="0" applyNumberFormat="1" applyFont="1" applyFill="1" applyBorder="1" applyAlignment="1">
      <alignment vertical="center"/>
    </xf>
    <xf numFmtId="3" fontId="55" fillId="33" borderId="13" xfId="0" applyNumberFormat="1" applyFont="1" applyFill="1" applyBorder="1" applyAlignment="1" applyProtection="1">
      <alignment/>
      <protection/>
    </xf>
    <xf numFmtId="3" fontId="55" fillId="33" borderId="15" xfId="0" applyNumberFormat="1" applyFont="1" applyFill="1" applyBorder="1" applyAlignment="1" applyProtection="1">
      <alignment/>
      <protection/>
    </xf>
    <xf numFmtId="3" fontId="55" fillId="33" borderId="19" xfId="0" applyNumberFormat="1" applyFont="1" applyFill="1" applyBorder="1" applyAlignment="1">
      <alignment horizontal="right" vertical="center"/>
    </xf>
    <xf numFmtId="3" fontId="55" fillId="33" borderId="20" xfId="0" applyNumberFormat="1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vertical="center"/>
    </xf>
    <xf numFmtId="0" fontId="55" fillId="33" borderId="13" xfId="0" applyFont="1" applyFill="1" applyBorder="1" applyAlignment="1">
      <alignment vertical="center" wrapText="1"/>
    </xf>
    <xf numFmtId="49" fontId="55" fillId="33" borderId="13" xfId="0" applyNumberFormat="1" applyFont="1" applyFill="1" applyBorder="1" applyAlignment="1">
      <alignment vertical="center"/>
    </xf>
    <xf numFmtId="3" fontId="54" fillId="0" borderId="10" xfId="0" applyNumberFormat="1" applyFont="1" applyFill="1" applyBorder="1" applyAlignment="1" applyProtection="1">
      <alignment/>
      <protection/>
    </xf>
    <xf numFmtId="3" fontId="54" fillId="0" borderId="14" xfId="0" applyNumberFormat="1" applyFont="1" applyFill="1" applyBorder="1" applyAlignment="1" applyProtection="1">
      <alignment/>
      <protection/>
    </xf>
    <xf numFmtId="0" fontId="55" fillId="33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/>
    </xf>
    <xf numFmtId="0" fontId="55" fillId="33" borderId="10" xfId="0" applyFont="1" applyFill="1" applyBorder="1" applyAlignment="1">
      <alignment horizontal="justify" vertical="center"/>
    </xf>
    <xf numFmtId="0" fontId="54" fillId="0" borderId="0" xfId="0" applyFont="1" applyFill="1" applyBorder="1" applyAlignment="1">
      <alignment horizontal="justify" vertical="center" wrapText="1"/>
    </xf>
    <xf numFmtId="0" fontId="55" fillId="33" borderId="21" xfId="0" applyFont="1" applyFill="1" applyBorder="1" applyAlignment="1">
      <alignment horizontal="justify" vertical="center" wrapText="1"/>
    </xf>
    <xf numFmtId="0" fontId="54" fillId="0" borderId="19" xfId="0" applyFont="1" applyFill="1" applyBorder="1" applyAlignment="1">
      <alignment horizontal="justify" vertical="center" wrapText="1"/>
    </xf>
    <xf numFmtId="3" fontId="55" fillId="33" borderId="10" xfId="0" applyNumberFormat="1" applyFont="1" applyFill="1" applyBorder="1" applyAlignment="1">
      <alignment horizontal="justify" vertical="center" wrapText="1"/>
    </xf>
    <xf numFmtId="3" fontId="55" fillId="33" borderId="19" xfId="0" applyNumberFormat="1" applyFont="1" applyFill="1" applyBorder="1" applyAlignment="1">
      <alignment horizontal="justify" vertical="center" wrapText="1"/>
    </xf>
    <xf numFmtId="14" fontId="54" fillId="0" borderId="20" xfId="0" applyNumberFormat="1" applyFont="1" applyFill="1" applyBorder="1" applyAlignment="1">
      <alignment horizontal="center"/>
    </xf>
    <xf numFmtId="49" fontId="54" fillId="0" borderId="14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3" fontId="55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justify" vertical="center" wrapText="1"/>
    </xf>
    <xf numFmtId="3" fontId="57" fillId="0" borderId="0" xfId="0" applyNumberFormat="1" applyFont="1" applyFill="1" applyBorder="1" applyAlignment="1">
      <alignment/>
    </xf>
    <xf numFmtId="186" fontId="54" fillId="0" borderId="10" xfId="0" applyNumberFormat="1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 horizontal="right"/>
    </xf>
    <xf numFmtId="4" fontId="58" fillId="0" borderId="10" xfId="54" applyNumberFormat="1" applyFont="1" applyFill="1" applyBorder="1" applyAlignment="1">
      <alignment horizontal="center" vertical="center" wrapText="1"/>
      <protection/>
    </xf>
    <xf numFmtId="4" fontId="55" fillId="0" borderId="0" xfId="0" applyNumberFormat="1" applyFont="1" applyFill="1" applyBorder="1" applyAlignment="1" applyProtection="1">
      <alignment/>
      <protection/>
    </xf>
    <xf numFmtId="4" fontId="54" fillId="0" borderId="0" xfId="0" applyNumberFormat="1" applyFont="1" applyFill="1" applyBorder="1" applyAlignment="1" applyProtection="1">
      <alignment/>
      <protection/>
    </xf>
    <xf numFmtId="3" fontId="54" fillId="0" borderId="0" xfId="0" applyNumberFormat="1" applyFont="1" applyFill="1" applyBorder="1" applyAlignment="1">
      <alignment vertical="center"/>
    </xf>
    <xf numFmtId="3" fontId="58" fillId="0" borderId="10" xfId="54" applyNumberFormat="1" applyFont="1" applyFill="1" applyBorder="1" applyAlignment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/>
      <protection/>
    </xf>
    <xf numFmtId="4" fontId="60" fillId="0" borderId="0" xfId="0" applyNumberFormat="1" applyFont="1" applyFill="1" applyBorder="1" applyAlignment="1" applyProtection="1">
      <alignment/>
      <protection/>
    </xf>
    <xf numFmtId="3" fontId="60" fillId="0" borderId="0" xfId="0" applyNumberFormat="1" applyFont="1" applyFill="1" applyBorder="1" applyAlignment="1" applyProtection="1">
      <alignment/>
      <protection/>
    </xf>
    <xf numFmtId="3" fontId="60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6" fillId="0" borderId="25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3" fontId="58" fillId="0" borderId="21" xfId="54" applyNumberFormat="1" applyFont="1" applyFill="1" applyBorder="1" applyAlignment="1">
      <alignment horizontal="center" vertical="center" wrapText="1"/>
      <protection/>
    </xf>
    <xf numFmtId="3" fontId="58" fillId="0" borderId="10" xfId="54" applyNumberFormat="1" applyFont="1" applyFill="1" applyBorder="1" applyAlignment="1">
      <alignment horizontal="center" vertical="center" wrapText="1"/>
      <protection/>
    </xf>
    <xf numFmtId="3" fontId="58" fillId="0" borderId="28" xfId="54" applyNumberFormat="1" applyFont="1" applyFill="1" applyBorder="1" applyAlignment="1">
      <alignment horizontal="center" vertical="center"/>
      <protection/>
    </xf>
    <xf numFmtId="3" fontId="58" fillId="0" borderId="29" xfId="54" applyNumberFormat="1" applyFont="1" applyFill="1" applyBorder="1" applyAlignment="1">
      <alignment horizontal="center" vertical="center"/>
      <protection/>
    </xf>
    <xf numFmtId="3" fontId="58" fillId="0" borderId="30" xfId="54" applyNumberFormat="1" applyFont="1" applyFill="1" applyBorder="1" applyAlignment="1">
      <alignment horizontal="center" vertical="center"/>
      <protection/>
    </xf>
    <xf numFmtId="3" fontId="58" fillId="0" borderId="21" xfId="54" applyNumberFormat="1" applyFont="1" applyFill="1" applyBorder="1" applyAlignment="1">
      <alignment horizontal="center" vertical="center"/>
      <protection/>
    </xf>
    <xf numFmtId="0" fontId="54" fillId="0" borderId="31" xfId="0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33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" fontId="58" fillId="0" borderId="11" xfId="0" applyNumberFormat="1" applyFont="1" applyBorder="1" applyAlignment="1">
      <alignment horizontal="center" vertical="center"/>
    </xf>
    <xf numFmtId="3" fontId="58" fillId="0" borderId="13" xfId="0" applyNumberFormat="1" applyFont="1" applyBorder="1" applyAlignment="1">
      <alignment horizontal="center" vertical="center"/>
    </xf>
    <xf numFmtId="3" fontId="58" fillId="0" borderId="21" xfId="0" applyNumberFormat="1" applyFont="1" applyBorder="1" applyAlignment="1">
      <alignment horizontal="justify" vertical="center"/>
    </xf>
    <xf numFmtId="3" fontId="58" fillId="0" borderId="10" xfId="0" applyNumberFormat="1" applyFont="1" applyBorder="1" applyAlignment="1">
      <alignment horizontal="justify" vertical="center"/>
    </xf>
    <xf numFmtId="3" fontId="58" fillId="0" borderId="12" xfId="54" applyNumberFormat="1" applyFont="1" applyFill="1" applyBorder="1" applyAlignment="1">
      <alignment horizontal="center" vertical="center" wrapText="1"/>
      <protection/>
    </xf>
    <xf numFmtId="3" fontId="58" fillId="0" borderId="14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971550</xdr:colOff>
      <xdr:row>3</xdr:row>
      <xdr:rowOff>95250</xdr:rowOff>
    </xdr:to>
    <xdr:pic>
      <xdr:nvPicPr>
        <xdr:cNvPr id="1" name="Imagen 1" descr="C:\Users\user\Desktop\MODERNIZACION SED\ORGANIZACION SED\Nuevo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7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9.57421875" style="2" customWidth="1"/>
    <col min="2" max="2" width="28.421875" style="2" customWidth="1"/>
    <col min="3" max="3" width="14.00390625" style="2" customWidth="1"/>
    <col min="4" max="4" width="5.8515625" style="2" customWidth="1"/>
    <col min="5" max="6" width="14.00390625" style="2" customWidth="1"/>
    <col min="7" max="7" width="13.57421875" style="80" customWidth="1"/>
    <col min="8" max="12" width="14.00390625" style="2" customWidth="1"/>
    <col min="13" max="17" width="14.00390625" style="3" customWidth="1"/>
    <col min="18" max="18" width="7.8515625" style="3" customWidth="1"/>
    <col min="19" max="22" width="14.00390625" style="3" customWidth="1"/>
    <col min="23" max="24" width="14.00390625" style="2" customWidth="1"/>
    <col min="25" max="25" width="11.421875" style="2" customWidth="1"/>
    <col min="26" max="26" width="18.57421875" style="2" customWidth="1"/>
    <col min="27" max="16384" width="11.421875" style="2" customWidth="1"/>
  </cols>
  <sheetData>
    <row r="1" spans="1:24" ht="18.75" customHeight="1">
      <c r="A1" s="14"/>
      <c r="B1" s="101" t="s">
        <v>99</v>
      </c>
      <c r="C1" s="102"/>
      <c r="D1" s="103" t="s">
        <v>100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4"/>
      <c r="W1" s="15" t="s">
        <v>101</v>
      </c>
      <c r="X1" s="16" t="s">
        <v>102</v>
      </c>
    </row>
    <row r="2" spans="1:24" ht="13.5" customHeight="1">
      <c r="A2" s="14"/>
      <c r="B2" s="105" t="s">
        <v>682</v>
      </c>
      <c r="C2" s="106"/>
      <c r="D2" s="17"/>
      <c r="E2" s="17"/>
      <c r="F2" s="17"/>
      <c r="G2" s="75"/>
      <c r="H2" s="17"/>
      <c r="I2" s="17"/>
      <c r="J2" s="17"/>
      <c r="K2" s="18"/>
      <c r="L2" s="18"/>
      <c r="M2" s="18"/>
      <c r="N2" s="18"/>
      <c r="O2" s="18"/>
      <c r="P2" s="18"/>
      <c r="Q2" s="18"/>
      <c r="R2" s="14"/>
      <c r="S2" s="14"/>
      <c r="T2" s="14"/>
      <c r="U2" s="14"/>
      <c r="V2" s="14"/>
      <c r="W2" s="19" t="s">
        <v>103</v>
      </c>
      <c r="X2" s="20" t="s">
        <v>104</v>
      </c>
    </row>
    <row r="3" spans="1:24" ht="20.25" customHeight="1">
      <c r="A3" s="14"/>
      <c r="B3" s="105" t="s">
        <v>132</v>
      </c>
      <c r="C3" s="106"/>
      <c r="D3" s="107" t="s">
        <v>753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21" t="s">
        <v>105</v>
      </c>
      <c r="X3" s="67" t="s">
        <v>728</v>
      </c>
    </row>
    <row r="4" spans="1:24" ht="14.25" customHeight="1" thickBot="1">
      <c r="A4" s="14"/>
      <c r="B4" s="109"/>
      <c r="C4" s="110"/>
      <c r="D4" s="18"/>
      <c r="E4" s="18"/>
      <c r="F4" s="18"/>
      <c r="G4" s="75"/>
      <c r="H4" s="22"/>
      <c r="I4" s="17"/>
      <c r="J4" s="17"/>
      <c r="K4" s="18"/>
      <c r="L4" s="18"/>
      <c r="M4" s="18"/>
      <c r="N4" s="18"/>
      <c r="O4" s="18"/>
      <c r="P4" s="18"/>
      <c r="Q4" s="18"/>
      <c r="R4" s="18"/>
      <c r="S4" s="14"/>
      <c r="T4" s="14"/>
      <c r="U4" s="14"/>
      <c r="V4" s="14"/>
      <c r="W4" s="23" t="s">
        <v>106</v>
      </c>
      <c r="X4" s="66">
        <v>41229</v>
      </c>
    </row>
    <row r="5" spans="1:24" ht="18" customHeight="1">
      <c r="A5" s="24" t="s">
        <v>107</v>
      </c>
      <c r="B5" s="89" t="s">
        <v>108</v>
      </c>
      <c r="C5" s="90"/>
      <c r="D5" s="18"/>
      <c r="E5" s="18"/>
      <c r="F5" s="18"/>
      <c r="G5" s="75"/>
      <c r="H5" s="22"/>
      <c r="I5" s="17"/>
      <c r="J5" s="17"/>
      <c r="K5" s="18"/>
      <c r="L5" s="18"/>
      <c r="M5" s="18"/>
      <c r="N5" s="18"/>
      <c r="O5" s="18"/>
      <c r="P5" s="18"/>
      <c r="Q5" s="28"/>
      <c r="R5" s="25"/>
      <c r="S5" s="26"/>
      <c r="T5" s="14"/>
      <c r="U5" s="14"/>
      <c r="V5" s="14"/>
      <c r="W5" s="14"/>
      <c r="X5" s="14"/>
    </row>
    <row r="6" spans="1:24" ht="16.5" customHeight="1">
      <c r="A6" s="27" t="s">
        <v>109</v>
      </c>
      <c r="B6" s="91" t="s">
        <v>110</v>
      </c>
      <c r="C6" s="92"/>
      <c r="D6" s="18"/>
      <c r="E6" s="72"/>
      <c r="F6" s="72"/>
      <c r="G6" s="76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7.25" customHeight="1" thickBot="1">
      <c r="A7" s="29" t="s">
        <v>111</v>
      </c>
      <c r="B7" s="93" t="s">
        <v>112</v>
      </c>
      <c r="C7" s="94"/>
      <c r="D7" s="13"/>
      <c r="E7" s="13"/>
      <c r="F7" s="13"/>
      <c r="G7" s="77"/>
      <c r="H7" s="13"/>
      <c r="I7" s="13"/>
      <c r="J7" s="13"/>
      <c r="K7" s="13"/>
      <c r="L7" s="13"/>
      <c r="M7" s="13"/>
      <c r="N7" s="13"/>
      <c r="O7" s="12"/>
      <c r="P7" s="13"/>
      <c r="Q7" s="13"/>
      <c r="R7" s="12"/>
      <c r="S7" s="13"/>
      <c r="T7" s="14"/>
      <c r="U7" s="14"/>
      <c r="V7" s="14"/>
      <c r="W7" s="14"/>
      <c r="X7" s="14"/>
    </row>
    <row r="8" spans="1:24" ht="17.25" customHeight="1" thickBot="1">
      <c r="A8" s="18"/>
      <c r="B8" s="6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8" customHeight="1">
      <c r="A9" s="113" t="s">
        <v>89</v>
      </c>
      <c r="B9" s="115" t="s">
        <v>90</v>
      </c>
      <c r="C9" s="95" t="s">
        <v>444</v>
      </c>
      <c r="D9" s="97" t="s">
        <v>87</v>
      </c>
      <c r="E9" s="98"/>
      <c r="F9" s="98"/>
      <c r="G9" s="99"/>
      <c r="H9" s="100" t="s">
        <v>88</v>
      </c>
      <c r="I9" s="100"/>
      <c r="J9" s="100"/>
      <c r="K9" s="100"/>
      <c r="L9" s="95" t="s">
        <v>445</v>
      </c>
      <c r="M9" s="95" t="s">
        <v>0</v>
      </c>
      <c r="N9" s="95" t="s">
        <v>446</v>
      </c>
      <c r="O9" s="95" t="s">
        <v>447</v>
      </c>
      <c r="P9" s="95" t="s">
        <v>95</v>
      </c>
      <c r="Q9" s="95" t="s">
        <v>448</v>
      </c>
      <c r="R9" s="95" t="s">
        <v>449</v>
      </c>
      <c r="S9" s="95" t="s">
        <v>1</v>
      </c>
      <c r="T9" s="95" t="s">
        <v>450</v>
      </c>
      <c r="U9" s="95" t="s">
        <v>2</v>
      </c>
      <c r="V9" s="95" t="s">
        <v>451</v>
      </c>
      <c r="W9" s="95" t="s">
        <v>452</v>
      </c>
      <c r="X9" s="117" t="s">
        <v>453</v>
      </c>
    </row>
    <row r="10" spans="1:24" ht="20.25" customHeight="1">
      <c r="A10" s="114"/>
      <c r="B10" s="116"/>
      <c r="C10" s="96"/>
      <c r="D10" s="82" t="s">
        <v>91</v>
      </c>
      <c r="E10" s="82" t="s">
        <v>92</v>
      </c>
      <c r="F10" s="82" t="s">
        <v>93</v>
      </c>
      <c r="G10" s="78" t="s">
        <v>94</v>
      </c>
      <c r="H10" s="82" t="s">
        <v>91</v>
      </c>
      <c r="I10" s="82" t="s">
        <v>92</v>
      </c>
      <c r="J10" s="82" t="s">
        <v>93</v>
      </c>
      <c r="K10" s="82" t="s">
        <v>94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118"/>
    </row>
    <row r="11" spans="1:24" ht="24.75" customHeight="1">
      <c r="A11" s="34" t="s">
        <v>78</v>
      </c>
      <c r="B11" s="57" t="s">
        <v>3</v>
      </c>
      <c r="C11" s="4">
        <f>SUM(C12+C168+C197+C265+C301)</f>
        <v>404894556861</v>
      </c>
      <c r="D11" s="4">
        <f aca="true" t="shared" si="0" ref="D11:X11">SUM(D12+D168+D197+D265+D301)</f>
        <v>0</v>
      </c>
      <c r="E11" s="4">
        <f t="shared" si="0"/>
        <v>321254028</v>
      </c>
      <c r="F11" s="4">
        <f t="shared" si="0"/>
        <v>9720842909.07</v>
      </c>
      <c r="G11" s="4">
        <f t="shared" si="0"/>
        <v>9720842909</v>
      </c>
      <c r="H11" s="4">
        <f t="shared" si="0"/>
        <v>9817993856</v>
      </c>
      <c r="I11" s="4">
        <f t="shared" si="0"/>
        <v>321254028</v>
      </c>
      <c r="J11" s="4">
        <f t="shared" si="0"/>
        <v>29579333911</v>
      </c>
      <c r="K11" s="4">
        <f t="shared" si="0"/>
        <v>29579333911</v>
      </c>
      <c r="L11" s="4">
        <f t="shared" si="0"/>
        <v>414391296689</v>
      </c>
      <c r="M11" s="4">
        <f t="shared" si="0"/>
        <v>61319908589.05</v>
      </c>
      <c r="N11" s="4">
        <f t="shared" si="0"/>
        <v>408917465155.93</v>
      </c>
      <c r="O11" s="4">
        <f t="shared" si="0"/>
        <v>5473831533.070007</v>
      </c>
      <c r="P11" s="4">
        <f t="shared" si="0"/>
        <v>67915822651.05</v>
      </c>
      <c r="Q11" s="4">
        <f t="shared" si="0"/>
        <v>408917465155.93</v>
      </c>
      <c r="R11" s="4">
        <f t="shared" si="0"/>
        <v>0</v>
      </c>
      <c r="S11" s="4">
        <f t="shared" si="0"/>
        <v>67429227872.05</v>
      </c>
      <c r="T11" s="4">
        <f t="shared" si="0"/>
        <v>398438978964.93</v>
      </c>
      <c r="U11" s="4">
        <f t="shared" si="0"/>
        <v>68801281613.05</v>
      </c>
      <c r="V11" s="4">
        <f t="shared" si="0"/>
        <v>395928113164.93</v>
      </c>
      <c r="W11" s="4">
        <f t="shared" si="0"/>
        <v>2510865800</v>
      </c>
      <c r="X11" s="4">
        <f t="shared" si="0"/>
        <v>5473831533.070007</v>
      </c>
    </row>
    <row r="12" spans="1:24" ht="24.75" customHeight="1">
      <c r="A12" s="34" t="s">
        <v>686</v>
      </c>
      <c r="B12" s="57" t="s">
        <v>79</v>
      </c>
      <c r="C12" s="4">
        <f aca="true" t="shared" si="1" ref="C12:X12">SUM(C13+C61+C104+C145+C151+C156)</f>
        <v>387336665724</v>
      </c>
      <c r="D12" s="4">
        <f t="shared" si="1"/>
        <v>0</v>
      </c>
      <c r="E12" s="4">
        <f t="shared" si="1"/>
        <v>151025175</v>
      </c>
      <c r="F12" s="4">
        <f t="shared" si="1"/>
        <v>8375362229.07</v>
      </c>
      <c r="G12" s="4">
        <f t="shared" si="1"/>
        <v>7566585162.95</v>
      </c>
      <c r="H12" s="4">
        <f t="shared" si="1"/>
        <v>0</v>
      </c>
      <c r="I12" s="4">
        <f t="shared" si="1"/>
        <v>151025175</v>
      </c>
      <c r="J12" s="4">
        <f t="shared" si="1"/>
        <v>26525902514.07</v>
      </c>
      <c r="K12" s="4">
        <f t="shared" si="1"/>
        <v>25397610864.95</v>
      </c>
      <c r="L12" s="4">
        <f t="shared" si="1"/>
        <v>388313932198.12</v>
      </c>
      <c r="M12" s="4">
        <f t="shared" si="1"/>
        <v>58153883713.05</v>
      </c>
      <c r="N12" s="4">
        <f t="shared" si="1"/>
        <v>388037169276.05</v>
      </c>
      <c r="O12" s="4">
        <f t="shared" si="1"/>
        <v>276762922.0700073</v>
      </c>
      <c r="P12" s="4">
        <f t="shared" si="1"/>
        <v>59839437544.05</v>
      </c>
      <c r="Q12" s="4">
        <f t="shared" si="1"/>
        <v>388037169276.05</v>
      </c>
      <c r="R12" s="4">
        <f t="shared" si="1"/>
        <v>0</v>
      </c>
      <c r="S12" s="4">
        <f t="shared" si="1"/>
        <v>62295459527.05</v>
      </c>
      <c r="T12" s="4">
        <f t="shared" si="1"/>
        <v>382365809392.05</v>
      </c>
      <c r="U12" s="4">
        <f t="shared" si="1"/>
        <v>63547633376.05</v>
      </c>
      <c r="V12" s="4">
        <f t="shared" si="1"/>
        <v>379934641392.05</v>
      </c>
      <c r="W12" s="4">
        <f t="shared" si="1"/>
        <v>2431168000</v>
      </c>
      <c r="X12" s="35">
        <f t="shared" si="1"/>
        <v>276762922.0700073</v>
      </c>
    </row>
    <row r="13" spans="1:24" ht="42" customHeight="1">
      <c r="A13" s="34" t="s">
        <v>687</v>
      </c>
      <c r="B13" s="57" t="s">
        <v>80</v>
      </c>
      <c r="C13" s="4">
        <f aca="true" t="shared" si="2" ref="C13:X13">C14</f>
        <v>41191000000</v>
      </c>
      <c r="D13" s="4">
        <f t="shared" si="2"/>
        <v>0</v>
      </c>
      <c r="E13" s="4">
        <f t="shared" si="2"/>
        <v>0</v>
      </c>
      <c r="F13" s="4">
        <f t="shared" si="2"/>
        <v>1432600778</v>
      </c>
      <c r="G13" s="4">
        <f t="shared" si="2"/>
        <v>1371681162</v>
      </c>
      <c r="H13" s="4">
        <f t="shared" si="2"/>
        <v>0</v>
      </c>
      <c r="I13" s="4">
        <f t="shared" si="2"/>
        <v>0</v>
      </c>
      <c r="J13" s="4">
        <f t="shared" si="2"/>
        <v>4114600778</v>
      </c>
      <c r="K13" s="4">
        <f t="shared" si="2"/>
        <v>5267937416</v>
      </c>
      <c r="L13" s="4">
        <f t="shared" si="2"/>
        <v>40037663362</v>
      </c>
      <c r="M13" s="4">
        <f t="shared" si="2"/>
        <v>5049755873</v>
      </c>
      <c r="N13" s="4">
        <f t="shared" si="2"/>
        <v>40037663362</v>
      </c>
      <c r="O13" s="4">
        <f t="shared" si="2"/>
        <v>0</v>
      </c>
      <c r="P13" s="4">
        <f t="shared" si="2"/>
        <v>5730783873</v>
      </c>
      <c r="Q13" s="4">
        <f t="shared" si="2"/>
        <v>40037663362</v>
      </c>
      <c r="R13" s="4">
        <f t="shared" si="2"/>
        <v>0</v>
      </c>
      <c r="S13" s="4">
        <f t="shared" si="2"/>
        <v>5229689524</v>
      </c>
      <c r="T13" s="4">
        <f t="shared" si="2"/>
        <v>39385233936</v>
      </c>
      <c r="U13" s="4">
        <f t="shared" si="2"/>
        <v>5405091225</v>
      </c>
      <c r="V13" s="4">
        <f t="shared" si="2"/>
        <v>38732878236</v>
      </c>
      <c r="W13" s="4">
        <f t="shared" si="2"/>
        <v>652355700</v>
      </c>
      <c r="X13" s="35">
        <f t="shared" si="2"/>
        <v>0</v>
      </c>
    </row>
    <row r="14" spans="1:24" ht="24.75" customHeight="1">
      <c r="A14" s="34" t="s">
        <v>191</v>
      </c>
      <c r="B14" s="57" t="s">
        <v>3</v>
      </c>
      <c r="C14" s="4">
        <f aca="true" t="shared" si="3" ref="C14:X14">SUM(C15+C50+C56+C58)</f>
        <v>41191000000</v>
      </c>
      <c r="D14" s="4">
        <f t="shared" si="3"/>
        <v>0</v>
      </c>
      <c r="E14" s="4">
        <f t="shared" si="3"/>
        <v>0</v>
      </c>
      <c r="F14" s="4">
        <f t="shared" si="3"/>
        <v>1432600778</v>
      </c>
      <c r="G14" s="4">
        <f t="shared" si="3"/>
        <v>1371681162</v>
      </c>
      <c r="H14" s="4">
        <f t="shared" si="3"/>
        <v>0</v>
      </c>
      <c r="I14" s="4">
        <f t="shared" si="3"/>
        <v>0</v>
      </c>
      <c r="J14" s="4">
        <f t="shared" si="3"/>
        <v>4114600778</v>
      </c>
      <c r="K14" s="4">
        <f t="shared" si="3"/>
        <v>5267937416</v>
      </c>
      <c r="L14" s="4">
        <f t="shared" si="3"/>
        <v>40037663362</v>
      </c>
      <c r="M14" s="4">
        <f t="shared" si="3"/>
        <v>5049755873</v>
      </c>
      <c r="N14" s="4">
        <f t="shared" si="3"/>
        <v>40037663362</v>
      </c>
      <c r="O14" s="4">
        <f t="shared" si="3"/>
        <v>0</v>
      </c>
      <c r="P14" s="4">
        <f t="shared" si="3"/>
        <v>5730783873</v>
      </c>
      <c r="Q14" s="4">
        <f t="shared" si="3"/>
        <v>40037663362</v>
      </c>
      <c r="R14" s="4">
        <f t="shared" si="3"/>
        <v>0</v>
      </c>
      <c r="S14" s="4">
        <f t="shared" si="3"/>
        <v>5229689524</v>
      </c>
      <c r="T14" s="4">
        <f t="shared" si="3"/>
        <v>39385233936</v>
      </c>
      <c r="U14" s="4">
        <f t="shared" si="3"/>
        <v>5405091225</v>
      </c>
      <c r="V14" s="4">
        <f t="shared" si="3"/>
        <v>38732878236</v>
      </c>
      <c r="W14" s="4">
        <f t="shared" si="3"/>
        <v>652355700</v>
      </c>
      <c r="X14" s="35">
        <f t="shared" si="3"/>
        <v>0</v>
      </c>
    </row>
    <row r="15" spans="1:24" ht="24.75" customHeight="1">
      <c r="A15" s="34" t="s">
        <v>192</v>
      </c>
      <c r="B15" s="57" t="s">
        <v>4</v>
      </c>
      <c r="C15" s="4">
        <f aca="true" t="shared" si="4" ref="C15:X15">SUM(C16+C36)</f>
        <v>39566000000</v>
      </c>
      <c r="D15" s="4">
        <f t="shared" si="4"/>
        <v>0</v>
      </c>
      <c r="E15" s="4">
        <f t="shared" si="4"/>
        <v>0</v>
      </c>
      <c r="F15" s="4">
        <f t="shared" si="4"/>
        <v>1432600778</v>
      </c>
      <c r="G15" s="4">
        <f t="shared" si="4"/>
        <v>1321517208</v>
      </c>
      <c r="H15" s="4">
        <f t="shared" si="4"/>
        <v>0</v>
      </c>
      <c r="I15" s="4">
        <f t="shared" si="4"/>
        <v>0</v>
      </c>
      <c r="J15" s="4">
        <f t="shared" si="4"/>
        <v>3909600778</v>
      </c>
      <c r="K15" s="4">
        <f t="shared" si="4"/>
        <v>4525520383</v>
      </c>
      <c r="L15" s="4">
        <f t="shared" si="4"/>
        <v>38950080395</v>
      </c>
      <c r="M15" s="4">
        <f t="shared" si="4"/>
        <v>5099919827</v>
      </c>
      <c r="N15" s="4">
        <f t="shared" si="4"/>
        <v>38950080395</v>
      </c>
      <c r="O15" s="4">
        <f t="shared" si="4"/>
        <v>0</v>
      </c>
      <c r="P15" s="4">
        <f t="shared" si="4"/>
        <v>5099919827</v>
      </c>
      <c r="Q15" s="4">
        <f t="shared" si="4"/>
        <v>38950080395</v>
      </c>
      <c r="R15" s="4">
        <f t="shared" si="4"/>
        <v>0</v>
      </c>
      <c r="S15" s="4">
        <f t="shared" si="4"/>
        <v>5099919827</v>
      </c>
      <c r="T15" s="4">
        <f t="shared" si="4"/>
        <v>38950080395</v>
      </c>
      <c r="U15" s="4">
        <f t="shared" si="4"/>
        <v>5261060149</v>
      </c>
      <c r="V15" s="4">
        <f t="shared" si="4"/>
        <v>38297724695</v>
      </c>
      <c r="W15" s="4">
        <f t="shared" si="4"/>
        <v>652355700</v>
      </c>
      <c r="X15" s="35">
        <f t="shared" si="4"/>
        <v>0</v>
      </c>
    </row>
    <row r="16" spans="1:24" ht="24.75" customHeight="1">
      <c r="A16" s="34" t="s">
        <v>193</v>
      </c>
      <c r="B16" s="57" t="s">
        <v>5</v>
      </c>
      <c r="C16" s="4">
        <f aca="true" t="shared" si="5" ref="C16:X16">(C17+C20+C22+C24+C26)</f>
        <v>29853000000</v>
      </c>
      <c r="D16" s="4">
        <f t="shared" si="5"/>
        <v>0</v>
      </c>
      <c r="E16" s="4">
        <f t="shared" si="5"/>
        <v>0</v>
      </c>
      <c r="F16" s="4">
        <f t="shared" si="5"/>
        <v>1430779978</v>
      </c>
      <c r="G16" s="4">
        <f t="shared" si="5"/>
        <v>734228134</v>
      </c>
      <c r="H16" s="4">
        <f t="shared" si="5"/>
        <v>0</v>
      </c>
      <c r="I16" s="4">
        <f t="shared" si="5"/>
        <v>0</v>
      </c>
      <c r="J16" s="4">
        <f t="shared" si="5"/>
        <v>3610779978</v>
      </c>
      <c r="K16" s="4">
        <f t="shared" si="5"/>
        <v>3938231309</v>
      </c>
      <c r="L16" s="4">
        <f t="shared" si="5"/>
        <v>29525548669</v>
      </c>
      <c r="M16" s="4">
        <f t="shared" si="5"/>
        <v>4144249661</v>
      </c>
      <c r="N16" s="4">
        <f t="shared" si="5"/>
        <v>29525548669</v>
      </c>
      <c r="O16" s="4">
        <f t="shared" si="5"/>
        <v>0</v>
      </c>
      <c r="P16" s="4">
        <f t="shared" si="5"/>
        <v>4144249661</v>
      </c>
      <c r="Q16" s="4">
        <f t="shared" si="5"/>
        <v>29525548669</v>
      </c>
      <c r="R16" s="4">
        <f t="shared" si="5"/>
        <v>0</v>
      </c>
      <c r="S16" s="4">
        <f t="shared" si="5"/>
        <v>4144249661</v>
      </c>
      <c r="T16" s="4">
        <f t="shared" si="5"/>
        <v>29525548669</v>
      </c>
      <c r="U16" s="4">
        <f t="shared" si="5"/>
        <v>4144249661</v>
      </c>
      <c r="V16" s="4">
        <f t="shared" si="5"/>
        <v>29525548669</v>
      </c>
      <c r="W16" s="4">
        <f t="shared" si="5"/>
        <v>0</v>
      </c>
      <c r="X16" s="35">
        <f t="shared" si="5"/>
        <v>0</v>
      </c>
    </row>
    <row r="17" spans="1:24" ht="24.75" customHeight="1">
      <c r="A17" s="34" t="s">
        <v>194</v>
      </c>
      <c r="B17" s="57" t="s">
        <v>6</v>
      </c>
      <c r="C17" s="4">
        <f aca="true" t="shared" si="6" ref="C17:X17">SUM(C18:C19)</f>
        <v>20590000000</v>
      </c>
      <c r="D17" s="4">
        <f t="shared" si="6"/>
        <v>0</v>
      </c>
      <c r="E17" s="4">
        <f t="shared" si="6"/>
        <v>0</v>
      </c>
      <c r="F17" s="4">
        <f t="shared" si="6"/>
        <v>761920221</v>
      </c>
      <c r="G17" s="4">
        <f t="shared" si="6"/>
        <v>22657662</v>
      </c>
      <c r="H17" s="4">
        <f t="shared" si="6"/>
        <v>0</v>
      </c>
      <c r="I17" s="4">
        <f t="shared" si="6"/>
        <v>0</v>
      </c>
      <c r="J17" s="4">
        <f t="shared" si="6"/>
        <v>761920221</v>
      </c>
      <c r="K17" s="4">
        <f t="shared" si="6"/>
        <v>2184660837</v>
      </c>
      <c r="L17" s="4">
        <f t="shared" si="6"/>
        <v>19167259384</v>
      </c>
      <c r="M17" s="4">
        <f t="shared" si="6"/>
        <v>1295274575</v>
      </c>
      <c r="N17" s="4">
        <f t="shared" si="6"/>
        <v>19167259384</v>
      </c>
      <c r="O17" s="4">
        <f t="shared" si="6"/>
        <v>0</v>
      </c>
      <c r="P17" s="4">
        <f t="shared" si="6"/>
        <v>1295274575</v>
      </c>
      <c r="Q17" s="4">
        <f t="shared" si="6"/>
        <v>19167259384</v>
      </c>
      <c r="R17" s="4">
        <f t="shared" si="6"/>
        <v>0</v>
      </c>
      <c r="S17" s="4">
        <f t="shared" si="6"/>
        <v>1295274575</v>
      </c>
      <c r="T17" s="4">
        <f t="shared" si="6"/>
        <v>19167259384</v>
      </c>
      <c r="U17" s="4">
        <f t="shared" si="6"/>
        <v>1295274575</v>
      </c>
      <c r="V17" s="4">
        <f t="shared" si="6"/>
        <v>19167259384</v>
      </c>
      <c r="W17" s="4">
        <f t="shared" si="6"/>
        <v>0</v>
      </c>
      <c r="X17" s="35">
        <f t="shared" si="6"/>
        <v>0</v>
      </c>
    </row>
    <row r="18" spans="1:24" ht="24.75" customHeight="1">
      <c r="A18" s="36" t="s">
        <v>195</v>
      </c>
      <c r="B18" s="58" t="s">
        <v>7</v>
      </c>
      <c r="C18" s="5">
        <v>20500000000</v>
      </c>
      <c r="D18" s="5">
        <v>0</v>
      </c>
      <c r="E18" s="5">
        <v>0</v>
      </c>
      <c r="F18" s="5">
        <v>761920221</v>
      </c>
      <c r="G18" s="5">
        <v>0</v>
      </c>
      <c r="H18" s="5">
        <v>0</v>
      </c>
      <c r="I18" s="5">
        <v>0</v>
      </c>
      <c r="J18" s="5">
        <v>761920221</v>
      </c>
      <c r="K18" s="5">
        <v>2162003175</v>
      </c>
      <c r="L18" s="5">
        <f aca="true" t="shared" si="7" ref="L18:L49">(C18+H18-I18+J18-K18)</f>
        <v>19099917046</v>
      </c>
      <c r="M18" s="5">
        <v>1291319207</v>
      </c>
      <c r="N18" s="5">
        <v>19099917046</v>
      </c>
      <c r="O18" s="5">
        <f>(L18-N18)</f>
        <v>0</v>
      </c>
      <c r="P18" s="5">
        <v>1291319207</v>
      </c>
      <c r="Q18" s="5">
        <v>19099917046</v>
      </c>
      <c r="R18" s="5">
        <f>N18-Q18</f>
        <v>0</v>
      </c>
      <c r="S18" s="5">
        <v>1291319207</v>
      </c>
      <c r="T18" s="5">
        <v>19099917046</v>
      </c>
      <c r="U18" s="5">
        <v>1291319207</v>
      </c>
      <c r="V18" s="5">
        <v>19099917046</v>
      </c>
      <c r="W18" s="5">
        <f>T18-V18</f>
        <v>0</v>
      </c>
      <c r="X18" s="37">
        <f>L18-Q18</f>
        <v>0</v>
      </c>
    </row>
    <row r="19" spans="1:24" ht="24.75" customHeight="1">
      <c r="A19" s="36" t="s">
        <v>196</v>
      </c>
      <c r="B19" s="58" t="s">
        <v>8</v>
      </c>
      <c r="C19" s="5">
        <v>90000000</v>
      </c>
      <c r="D19" s="5">
        <v>0</v>
      </c>
      <c r="E19" s="5">
        <v>0</v>
      </c>
      <c r="F19" s="5">
        <v>0</v>
      </c>
      <c r="G19" s="5">
        <v>22657662</v>
      </c>
      <c r="H19" s="5">
        <v>0</v>
      </c>
      <c r="I19" s="5">
        <v>0</v>
      </c>
      <c r="J19" s="5">
        <v>0</v>
      </c>
      <c r="K19" s="5">
        <v>22657662</v>
      </c>
      <c r="L19" s="5">
        <f t="shared" si="7"/>
        <v>67342338</v>
      </c>
      <c r="M19" s="5">
        <v>3955368</v>
      </c>
      <c r="N19" s="5">
        <v>67342338</v>
      </c>
      <c r="O19" s="5">
        <f>(L19-N19)</f>
        <v>0</v>
      </c>
      <c r="P19" s="5">
        <v>3955368</v>
      </c>
      <c r="Q19" s="5">
        <v>67342338</v>
      </c>
      <c r="R19" s="5">
        <f>N19-Q19</f>
        <v>0</v>
      </c>
      <c r="S19" s="5">
        <v>3955368</v>
      </c>
      <c r="T19" s="5">
        <v>67342338</v>
      </c>
      <c r="U19" s="5">
        <v>3955368</v>
      </c>
      <c r="V19" s="5">
        <v>67342338</v>
      </c>
      <c r="W19" s="5">
        <f>T19-V19</f>
        <v>0</v>
      </c>
      <c r="X19" s="37">
        <f>L19-Q19</f>
        <v>0</v>
      </c>
    </row>
    <row r="20" spans="1:24" ht="24.75" customHeight="1">
      <c r="A20" s="34" t="s">
        <v>197</v>
      </c>
      <c r="B20" s="57" t="s">
        <v>9</v>
      </c>
      <c r="C20" s="4">
        <f aca="true" t="shared" si="8" ref="C20:K20">SUM(C21)</f>
        <v>2000000000</v>
      </c>
      <c r="D20" s="4">
        <f t="shared" si="8"/>
        <v>0</v>
      </c>
      <c r="E20" s="4">
        <f t="shared" si="8"/>
        <v>0</v>
      </c>
      <c r="F20" s="4">
        <f t="shared" si="8"/>
        <v>355077085</v>
      </c>
      <c r="G20" s="4">
        <f t="shared" si="8"/>
        <v>0</v>
      </c>
      <c r="H20" s="4">
        <f t="shared" si="8"/>
        <v>0</v>
      </c>
      <c r="I20" s="4">
        <f t="shared" si="8"/>
        <v>0</v>
      </c>
      <c r="J20" s="4">
        <f t="shared" si="8"/>
        <v>1055077085</v>
      </c>
      <c r="K20" s="4">
        <f t="shared" si="8"/>
        <v>0</v>
      </c>
      <c r="L20" s="4">
        <f t="shared" si="7"/>
        <v>3055077085</v>
      </c>
      <c r="M20" s="4">
        <f aca="true" t="shared" si="9" ref="M20:X20">SUM(M21)</f>
        <v>391447065</v>
      </c>
      <c r="N20" s="4">
        <f t="shared" si="9"/>
        <v>3055077085</v>
      </c>
      <c r="O20" s="4">
        <f t="shared" si="9"/>
        <v>0</v>
      </c>
      <c r="P20" s="4">
        <f t="shared" si="9"/>
        <v>391447065</v>
      </c>
      <c r="Q20" s="4">
        <f t="shared" si="9"/>
        <v>3055077085</v>
      </c>
      <c r="R20" s="4">
        <f t="shared" si="9"/>
        <v>0</v>
      </c>
      <c r="S20" s="4">
        <f t="shared" si="9"/>
        <v>391447065</v>
      </c>
      <c r="T20" s="4">
        <f t="shared" si="9"/>
        <v>3055077085</v>
      </c>
      <c r="U20" s="4">
        <f t="shared" si="9"/>
        <v>391447065</v>
      </c>
      <c r="V20" s="4">
        <f t="shared" si="9"/>
        <v>3055077085</v>
      </c>
      <c r="W20" s="4">
        <f t="shared" si="9"/>
        <v>0</v>
      </c>
      <c r="X20" s="35">
        <f t="shared" si="9"/>
        <v>0</v>
      </c>
    </row>
    <row r="21" spans="1:24" ht="24.75" customHeight="1">
      <c r="A21" s="36" t="s">
        <v>198</v>
      </c>
      <c r="B21" s="58" t="s">
        <v>10</v>
      </c>
      <c r="C21" s="5">
        <v>2000000000</v>
      </c>
      <c r="D21" s="5">
        <v>0</v>
      </c>
      <c r="E21" s="5">
        <v>0</v>
      </c>
      <c r="F21" s="5">
        <v>355077085</v>
      </c>
      <c r="G21" s="5">
        <v>0</v>
      </c>
      <c r="H21" s="5">
        <v>0</v>
      </c>
      <c r="I21" s="5">
        <v>0</v>
      </c>
      <c r="J21" s="5">
        <v>1055077085</v>
      </c>
      <c r="K21" s="5">
        <v>0</v>
      </c>
      <c r="L21" s="5">
        <f t="shared" si="7"/>
        <v>3055077085</v>
      </c>
      <c r="M21" s="5">
        <v>391447065</v>
      </c>
      <c r="N21" s="5">
        <v>3055077085</v>
      </c>
      <c r="O21" s="5">
        <f>(L21-N21)</f>
        <v>0</v>
      </c>
      <c r="P21" s="5">
        <v>391447065</v>
      </c>
      <c r="Q21" s="5">
        <v>3055077085</v>
      </c>
      <c r="R21" s="5">
        <f>N21-Q21</f>
        <v>0</v>
      </c>
      <c r="S21" s="5">
        <v>391447065</v>
      </c>
      <c r="T21" s="5">
        <v>3055077085</v>
      </c>
      <c r="U21" s="5">
        <v>391447065</v>
      </c>
      <c r="V21" s="5">
        <v>3055077085</v>
      </c>
      <c r="W21" s="5">
        <f>T21-V21</f>
        <v>0</v>
      </c>
      <c r="X21" s="37">
        <f>L21-Q21</f>
        <v>0</v>
      </c>
    </row>
    <row r="22" spans="1:24" ht="24.75" customHeight="1">
      <c r="A22" s="34" t="s">
        <v>199</v>
      </c>
      <c r="B22" s="57" t="s">
        <v>200</v>
      </c>
      <c r="C22" s="4">
        <f aca="true" t="shared" si="10" ref="C22:K22">C23</f>
        <v>40000000</v>
      </c>
      <c r="D22" s="4">
        <f t="shared" si="10"/>
        <v>0</v>
      </c>
      <c r="E22" s="4">
        <f t="shared" si="10"/>
        <v>0</v>
      </c>
      <c r="F22" s="4">
        <f t="shared" si="10"/>
        <v>0</v>
      </c>
      <c r="G22" s="4">
        <f t="shared" si="10"/>
        <v>8651953</v>
      </c>
      <c r="H22" s="4">
        <f t="shared" si="10"/>
        <v>0</v>
      </c>
      <c r="I22" s="4">
        <f t="shared" si="10"/>
        <v>0</v>
      </c>
      <c r="J22" s="4">
        <f t="shared" si="10"/>
        <v>0</v>
      </c>
      <c r="K22" s="4">
        <f t="shared" si="10"/>
        <v>38651953</v>
      </c>
      <c r="L22" s="4">
        <f t="shared" si="7"/>
        <v>1348047</v>
      </c>
      <c r="M22" s="4">
        <f aca="true" t="shared" si="11" ref="M22:X22">M23</f>
        <v>0</v>
      </c>
      <c r="N22" s="4">
        <f t="shared" si="11"/>
        <v>1348047</v>
      </c>
      <c r="O22" s="4">
        <f t="shared" si="11"/>
        <v>0</v>
      </c>
      <c r="P22" s="4">
        <f t="shared" si="11"/>
        <v>0</v>
      </c>
      <c r="Q22" s="4">
        <f t="shared" si="11"/>
        <v>1348047</v>
      </c>
      <c r="R22" s="4">
        <f t="shared" si="11"/>
        <v>0</v>
      </c>
      <c r="S22" s="4">
        <f t="shared" si="11"/>
        <v>0</v>
      </c>
      <c r="T22" s="4">
        <f t="shared" si="11"/>
        <v>1348047</v>
      </c>
      <c r="U22" s="4">
        <f t="shared" si="11"/>
        <v>0</v>
      </c>
      <c r="V22" s="4">
        <f t="shared" si="11"/>
        <v>1348047</v>
      </c>
      <c r="W22" s="4">
        <f t="shared" si="11"/>
        <v>0</v>
      </c>
      <c r="X22" s="35">
        <f t="shared" si="11"/>
        <v>0</v>
      </c>
    </row>
    <row r="23" spans="1:24" ht="24.75" customHeight="1">
      <c r="A23" s="36" t="s">
        <v>201</v>
      </c>
      <c r="B23" s="58" t="s">
        <v>11</v>
      </c>
      <c r="C23" s="5">
        <v>40000000</v>
      </c>
      <c r="D23" s="5">
        <v>0</v>
      </c>
      <c r="E23" s="5">
        <v>0</v>
      </c>
      <c r="F23" s="5">
        <v>0</v>
      </c>
      <c r="G23" s="5">
        <v>8651953</v>
      </c>
      <c r="H23" s="5">
        <v>0</v>
      </c>
      <c r="I23" s="5">
        <v>0</v>
      </c>
      <c r="J23" s="5">
        <v>0</v>
      </c>
      <c r="K23" s="5">
        <v>38651953</v>
      </c>
      <c r="L23" s="5">
        <f t="shared" si="7"/>
        <v>1348047</v>
      </c>
      <c r="M23" s="5">
        <v>0</v>
      </c>
      <c r="N23" s="5">
        <v>1348047</v>
      </c>
      <c r="O23" s="5">
        <f>(L23-N23)</f>
        <v>0</v>
      </c>
      <c r="P23" s="5">
        <v>0</v>
      </c>
      <c r="Q23" s="5">
        <v>1348047</v>
      </c>
      <c r="R23" s="5">
        <f>N23-Q23</f>
        <v>0</v>
      </c>
      <c r="S23" s="5">
        <v>0</v>
      </c>
      <c r="T23" s="5">
        <v>1348047</v>
      </c>
      <c r="U23" s="5">
        <v>0</v>
      </c>
      <c r="V23" s="5">
        <v>1348047</v>
      </c>
      <c r="W23" s="5">
        <f>T23-V23</f>
        <v>0</v>
      </c>
      <c r="X23" s="37">
        <f>L23-Q23</f>
        <v>0</v>
      </c>
    </row>
    <row r="24" spans="1:24" ht="24.75" customHeight="1">
      <c r="A24" s="34" t="s">
        <v>202</v>
      </c>
      <c r="B24" s="57" t="s">
        <v>203</v>
      </c>
      <c r="C24" s="4">
        <f aca="true" t="shared" si="12" ref="C24:K24">C25</f>
        <v>800000000</v>
      </c>
      <c r="D24" s="4">
        <f t="shared" si="12"/>
        <v>0</v>
      </c>
      <c r="E24" s="4">
        <f t="shared" si="12"/>
        <v>0</v>
      </c>
      <c r="F24" s="4">
        <f t="shared" si="12"/>
        <v>313782672</v>
      </c>
      <c r="G24" s="4">
        <f t="shared" si="12"/>
        <v>0</v>
      </c>
      <c r="H24" s="4">
        <f t="shared" si="12"/>
        <v>0</v>
      </c>
      <c r="I24" s="4">
        <f t="shared" si="12"/>
        <v>0</v>
      </c>
      <c r="J24" s="4">
        <f t="shared" si="12"/>
        <v>613782672</v>
      </c>
      <c r="K24" s="4">
        <f t="shared" si="12"/>
        <v>0</v>
      </c>
      <c r="L24" s="4">
        <f t="shared" si="7"/>
        <v>1413782672</v>
      </c>
      <c r="M24" s="4">
        <f aca="true" t="shared" si="13" ref="M24:X24">M25</f>
        <v>393198633</v>
      </c>
      <c r="N24" s="4">
        <f t="shared" si="13"/>
        <v>1413782672</v>
      </c>
      <c r="O24" s="4">
        <f t="shared" si="13"/>
        <v>0</v>
      </c>
      <c r="P24" s="4">
        <f t="shared" si="13"/>
        <v>393198633</v>
      </c>
      <c r="Q24" s="4">
        <f t="shared" si="13"/>
        <v>1413782672</v>
      </c>
      <c r="R24" s="4">
        <f t="shared" si="13"/>
        <v>0</v>
      </c>
      <c r="S24" s="4">
        <f t="shared" si="13"/>
        <v>393198633</v>
      </c>
      <c r="T24" s="4">
        <f t="shared" si="13"/>
        <v>1413782672</v>
      </c>
      <c r="U24" s="4">
        <f t="shared" si="13"/>
        <v>393198633</v>
      </c>
      <c r="V24" s="4">
        <f t="shared" si="13"/>
        <v>1413782672</v>
      </c>
      <c r="W24" s="4">
        <f t="shared" si="13"/>
        <v>0</v>
      </c>
      <c r="X24" s="35">
        <f t="shared" si="13"/>
        <v>0</v>
      </c>
    </row>
    <row r="25" spans="1:24" ht="24.75" customHeight="1">
      <c r="A25" s="36" t="s">
        <v>204</v>
      </c>
      <c r="B25" s="58" t="s">
        <v>12</v>
      </c>
      <c r="C25" s="5">
        <v>800000000</v>
      </c>
      <c r="D25" s="5">
        <v>0</v>
      </c>
      <c r="E25" s="5">
        <v>0</v>
      </c>
      <c r="F25" s="5">
        <v>313782672</v>
      </c>
      <c r="G25" s="5">
        <v>0</v>
      </c>
      <c r="H25" s="5">
        <v>0</v>
      </c>
      <c r="I25" s="5">
        <v>0</v>
      </c>
      <c r="J25" s="5">
        <v>613782672</v>
      </c>
      <c r="K25" s="5">
        <v>0</v>
      </c>
      <c r="L25" s="5">
        <f t="shared" si="7"/>
        <v>1413782672</v>
      </c>
      <c r="M25" s="5">
        <v>393198633</v>
      </c>
      <c r="N25" s="5">
        <v>1413782672</v>
      </c>
      <c r="O25" s="5">
        <f>(L25-N25)</f>
        <v>0</v>
      </c>
      <c r="P25" s="5">
        <v>393198633</v>
      </c>
      <c r="Q25" s="5">
        <v>1413782672</v>
      </c>
      <c r="R25" s="5">
        <f>N25-Q25</f>
        <v>0</v>
      </c>
      <c r="S25" s="5">
        <v>393198633</v>
      </c>
      <c r="T25" s="5">
        <v>1413782672</v>
      </c>
      <c r="U25" s="5">
        <v>393198633</v>
      </c>
      <c r="V25" s="5">
        <v>1413782672</v>
      </c>
      <c r="W25" s="5">
        <f>T25-V25</f>
        <v>0</v>
      </c>
      <c r="X25" s="37">
        <f>L25-Q25</f>
        <v>0</v>
      </c>
    </row>
    <row r="26" spans="1:24" ht="24.75" customHeight="1">
      <c r="A26" s="34" t="s">
        <v>205</v>
      </c>
      <c r="B26" s="57" t="s">
        <v>13</v>
      </c>
      <c r="C26" s="4">
        <f aca="true" t="shared" si="14" ref="C26:K26">SUM(C27:C35)</f>
        <v>6423000000</v>
      </c>
      <c r="D26" s="4">
        <f t="shared" si="14"/>
        <v>0</v>
      </c>
      <c r="E26" s="4">
        <f t="shared" si="14"/>
        <v>0</v>
      </c>
      <c r="F26" s="4">
        <f t="shared" si="14"/>
        <v>0</v>
      </c>
      <c r="G26" s="4">
        <f t="shared" si="14"/>
        <v>702918519</v>
      </c>
      <c r="H26" s="4">
        <f t="shared" si="14"/>
        <v>0</v>
      </c>
      <c r="I26" s="4">
        <f t="shared" si="14"/>
        <v>0</v>
      </c>
      <c r="J26" s="4">
        <f t="shared" si="14"/>
        <v>1180000000</v>
      </c>
      <c r="K26" s="4">
        <f t="shared" si="14"/>
        <v>1714918519</v>
      </c>
      <c r="L26" s="4">
        <f t="shared" si="7"/>
        <v>5888081481</v>
      </c>
      <c r="M26" s="4">
        <f aca="true" t="shared" si="15" ref="M26:X26">SUM(M27:M35)</f>
        <v>2064329388</v>
      </c>
      <c r="N26" s="4">
        <f t="shared" si="15"/>
        <v>5888081481</v>
      </c>
      <c r="O26" s="4">
        <f t="shared" si="15"/>
        <v>0</v>
      </c>
      <c r="P26" s="4">
        <f t="shared" si="15"/>
        <v>2064329388</v>
      </c>
      <c r="Q26" s="4">
        <f t="shared" si="15"/>
        <v>5888081481</v>
      </c>
      <c r="R26" s="4">
        <f t="shared" si="15"/>
        <v>0</v>
      </c>
      <c r="S26" s="4">
        <f t="shared" si="15"/>
        <v>2064329388</v>
      </c>
      <c r="T26" s="4">
        <f t="shared" si="15"/>
        <v>5888081481</v>
      </c>
      <c r="U26" s="4">
        <f t="shared" si="15"/>
        <v>2064329388</v>
      </c>
      <c r="V26" s="4">
        <f t="shared" si="15"/>
        <v>5888081481</v>
      </c>
      <c r="W26" s="4">
        <f t="shared" si="15"/>
        <v>0</v>
      </c>
      <c r="X26" s="35">
        <f t="shared" si="15"/>
        <v>0</v>
      </c>
    </row>
    <row r="27" spans="1:24" ht="24.75" customHeight="1">
      <c r="A27" s="36" t="s">
        <v>206</v>
      </c>
      <c r="B27" s="58" t="s">
        <v>14</v>
      </c>
      <c r="C27" s="5">
        <v>750000000</v>
      </c>
      <c r="D27" s="5">
        <v>0</v>
      </c>
      <c r="E27" s="5">
        <v>0</v>
      </c>
      <c r="F27" s="5">
        <v>0</v>
      </c>
      <c r="G27" s="5">
        <v>74698998</v>
      </c>
      <c r="H27" s="5">
        <v>0</v>
      </c>
      <c r="I27" s="5">
        <v>0</v>
      </c>
      <c r="J27" s="5">
        <v>0</v>
      </c>
      <c r="K27" s="5">
        <v>74698998</v>
      </c>
      <c r="L27" s="5">
        <f t="shared" si="7"/>
        <v>675301002</v>
      </c>
      <c r="M27" s="5">
        <v>44747024</v>
      </c>
      <c r="N27" s="5">
        <v>675301002</v>
      </c>
      <c r="O27" s="5">
        <f aca="true" t="shared" si="16" ref="O27:O35">(L27-N27)</f>
        <v>0</v>
      </c>
      <c r="P27" s="5">
        <v>44747024</v>
      </c>
      <c r="Q27" s="5">
        <v>675301002</v>
      </c>
      <c r="R27" s="5">
        <f aca="true" t="shared" si="17" ref="R27:R35">N27-Q27</f>
        <v>0</v>
      </c>
      <c r="S27" s="5">
        <v>44747024</v>
      </c>
      <c r="T27" s="5">
        <v>675301002</v>
      </c>
      <c r="U27" s="5">
        <v>44747024</v>
      </c>
      <c r="V27" s="5">
        <v>675301002</v>
      </c>
      <c r="W27" s="5">
        <f aca="true" t="shared" si="18" ref="W27:W35">T27-V27</f>
        <v>0</v>
      </c>
      <c r="X27" s="37">
        <f aca="true" t="shared" si="19" ref="X27:X35">L27-Q27</f>
        <v>0</v>
      </c>
    </row>
    <row r="28" spans="1:24" ht="24.75" customHeight="1">
      <c r="A28" s="36" t="s">
        <v>207</v>
      </c>
      <c r="B28" s="58" t="s">
        <v>15</v>
      </c>
      <c r="C28" s="5">
        <v>800000000</v>
      </c>
      <c r="D28" s="5">
        <v>0</v>
      </c>
      <c r="E28" s="5">
        <v>0</v>
      </c>
      <c r="F28" s="5">
        <v>0</v>
      </c>
      <c r="G28" s="5">
        <v>74714307</v>
      </c>
      <c r="H28" s="5">
        <v>0</v>
      </c>
      <c r="I28" s="5">
        <v>0</v>
      </c>
      <c r="J28" s="5">
        <v>0</v>
      </c>
      <c r="K28" s="5">
        <v>74714307</v>
      </c>
      <c r="L28" s="5">
        <f t="shared" si="7"/>
        <v>725285693</v>
      </c>
      <c r="M28" s="5">
        <v>48021600</v>
      </c>
      <c r="N28" s="5">
        <v>725285693</v>
      </c>
      <c r="O28" s="5">
        <f t="shared" si="16"/>
        <v>0</v>
      </c>
      <c r="P28" s="5">
        <v>48021600</v>
      </c>
      <c r="Q28" s="5">
        <v>725285693</v>
      </c>
      <c r="R28" s="5">
        <f t="shared" si="17"/>
        <v>0</v>
      </c>
      <c r="S28" s="5">
        <v>48021600</v>
      </c>
      <c r="T28" s="5">
        <v>725285693</v>
      </c>
      <c r="U28" s="5">
        <v>48021600</v>
      </c>
      <c r="V28" s="5">
        <v>725285693</v>
      </c>
      <c r="W28" s="5">
        <f t="shared" si="18"/>
        <v>0</v>
      </c>
      <c r="X28" s="37">
        <f t="shared" si="19"/>
        <v>0</v>
      </c>
    </row>
    <row r="29" spans="1:24" ht="24.75" customHeight="1">
      <c r="A29" s="36" t="s">
        <v>208</v>
      </c>
      <c r="B29" s="58" t="s">
        <v>16</v>
      </c>
      <c r="C29" s="5">
        <v>800000000</v>
      </c>
      <c r="D29" s="5">
        <v>0</v>
      </c>
      <c r="E29" s="5">
        <v>0</v>
      </c>
      <c r="F29" s="5">
        <v>0</v>
      </c>
      <c r="G29" s="5">
        <v>60302837</v>
      </c>
      <c r="H29" s="5">
        <v>0</v>
      </c>
      <c r="I29" s="5">
        <v>0</v>
      </c>
      <c r="J29" s="5">
        <v>0</v>
      </c>
      <c r="K29" s="5">
        <v>60302837</v>
      </c>
      <c r="L29" s="5">
        <f t="shared" si="7"/>
        <v>739697163</v>
      </c>
      <c r="M29" s="5">
        <v>46146732</v>
      </c>
      <c r="N29" s="5">
        <v>739697163</v>
      </c>
      <c r="O29" s="5">
        <f t="shared" si="16"/>
        <v>0</v>
      </c>
      <c r="P29" s="5">
        <v>46146732</v>
      </c>
      <c r="Q29" s="5">
        <v>739697163</v>
      </c>
      <c r="R29" s="5">
        <f t="shared" si="17"/>
        <v>0</v>
      </c>
      <c r="S29" s="5">
        <v>46146732</v>
      </c>
      <c r="T29" s="5">
        <v>739697163</v>
      </c>
      <c r="U29" s="5">
        <v>46146732</v>
      </c>
      <c r="V29" s="5">
        <v>739697163</v>
      </c>
      <c r="W29" s="5">
        <f t="shared" si="18"/>
        <v>0</v>
      </c>
      <c r="X29" s="37">
        <f t="shared" si="19"/>
        <v>0</v>
      </c>
    </row>
    <row r="30" spans="1:24" ht="24.75" customHeight="1">
      <c r="A30" s="36" t="s">
        <v>209</v>
      </c>
      <c r="B30" s="58" t="s">
        <v>17</v>
      </c>
      <c r="C30" s="5">
        <v>900000000</v>
      </c>
      <c r="D30" s="5">
        <v>0</v>
      </c>
      <c r="E30" s="5">
        <v>0</v>
      </c>
      <c r="F30" s="5">
        <v>0</v>
      </c>
      <c r="G30" s="5">
        <v>56233718</v>
      </c>
      <c r="H30" s="5">
        <v>0</v>
      </c>
      <c r="I30" s="5">
        <v>0</v>
      </c>
      <c r="J30" s="5">
        <v>0</v>
      </c>
      <c r="K30" s="5">
        <v>56233718</v>
      </c>
      <c r="L30" s="5">
        <f t="shared" si="7"/>
        <v>843766282</v>
      </c>
      <c r="M30" s="5">
        <v>1791273</v>
      </c>
      <c r="N30" s="5">
        <v>843766282</v>
      </c>
      <c r="O30" s="5">
        <f t="shared" si="16"/>
        <v>0</v>
      </c>
      <c r="P30" s="5">
        <v>1791273</v>
      </c>
      <c r="Q30" s="5">
        <v>843766282</v>
      </c>
      <c r="R30" s="5">
        <f t="shared" si="17"/>
        <v>0</v>
      </c>
      <c r="S30" s="5">
        <v>1791273</v>
      </c>
      <c r="T30" s="5">
        <v>843766282</v>
      </c>
      <c r="U30" s="5">
        <v>1791273</v>
      </c>
      <c r="V30" s="5">
        <v>843766282</v>
      </c>
      <c r="W30" s="5">
        <f t="shared" si="18"/>
        <v>0</v>
      </c>
      <c r="X30" s="37">
        <f t="shared" si="19"/>
        <v>0</v>
      </c>
    </row>
    <row r="31" spans="1:24" ht="24.75" customHeight="1">
      <c r="A31" s="36" t="s">
        <v>210</v>
      </c>
      <c r="B31" s="58" t="s">
        <v>18</v>
      </c>
      <c r="C31" s="5">
        <v>1300000000</v>
      </c>
      <c r="D31" s="5">
        <v>0</v>
      </c>
      <c r="E31" s="5">
        <v>0</v>
      </c>
      <c r="F31" s="5">
        <v>0</v>
      </c>
      <c r="G31" s="5">
        <v>379071581</v>
      </c>
      <c r="H31" s="5">
        <v>0</v>
      </c>
      <c r="I31" s="5">
        <v>0</v>
      </c>
      <c r="J31" s="5">
        <v>0</v>
      </c>
      <c r="K31" s="5">
        <v>379071581</v>
      </c>
      <c r="L31" s="5">
        <f t="shared" si="7"/>
        <v>920928419</v>
      </c>
      <c r="M31" s="5">
        <v>76916710</v>
      </c>
      <c r="N31" s="5">
        <v>920928419</v>
      </c>
      <c r="O31" s="5">
        <f t="shared" si="16"/>
        <v>0</v>
      </c>
      <c r="P31" s="5">
        <v>76916710</v>
      </c>
      <c r="Q31" s="5">
        <v>920928419</v>
      </c>
      <c r="R31" s="5">
        <f t="shared" si="17"/>
        <v>0</v>
      </c>
      <c r="S31" s="5">
        <v>76916710</v>
      </c>
      <c r="T31" s="5">
        <v>920928419</v>
      </c>
      <c r="U31" s="5">
        <v>76916710</v>
      </c>
      <c r="V31" s="5">
        <v>920928419</v>
      </c>
      <c r="W31" s="5">
        <f t="shared" si="18"/>
        <v>0</v>
      </c>
      <c r="X31" s="37">
        <f t="shared" si="19"/>
        <v>0</v>
      </c>
    </row>
    <row r="32" spans="1:24" ht="24.75" customHeight="1">
      <c r="A32" s="36" t="s">
        <v>211</v>
      </c>
      <c r="B32" s="58" t="s">
        <v>19</v>
      </c>
      <c r="C32" s="5">
        <v>1700000000</v>
      </c>
      <c r="D32" s="5">
        <v>0</v>
      </c>
      <c r="E32" s="5">
        <v>0</v>
      </c>
      <c r="F32" s="5">
        <v>0</v>
      </c>
      <c r="G32" s="5">
        <v>37018</v>
      </c>
      <c r="H32" s="5">
        <v>0</v>
      </c>
      <c r="I32" s="5">
        <v>0</v>
      </c>
      <c r="J32" s="5">
        <v>1180000000</v>
      </c>
      <c r="K32" s="5">
        <v>1002037018</v>
      </c>
      <c r="L32" s="5">
        <f t="shared" si="7"/>
        <v>1877962982</v>
      </c>
      <c r="M32" s="5">
        <v>1838000349</v>
      </c>
      <c r="N32" s="5">
        <v>1877962982</v>
      </c>
      <c r="O32" s="5">
        <f t="shared" si="16"/>
        <v>0</v>
      </c>
      <c r="P32" s="5">
        <v>1838000349</v>
      </c>
      <c r="Q32" s="5">
        <v>1877962982</v>
      </c>
      <c r="R32" s="5">
        <f t="shared" si="17"/>
        <v>0</v>
      </c>
      <c r="S32" s="5">
        <v>1838000349</v>
      </c>
      <c r="T32" s="5">
        <v>1877962982</v>
      </c>
      <c r="U32" s="5">
        <v>1838000349</v>
      </c>
      <c r="V32" s="5">
        <v>1877962982</v>
      </c>
      <c r="W32" s="5">
        <f t="shared" si="18"/>
        <v>0</v>
      </c>
      <c r="X32" s="37">
        <f t="shared" si="19"/>
        <v>0</v>
      </c>
    </row>
    <row r="33" spans="1:24" ht="24.75" customHeight="1">
      <c r="A33" s="36" t="s">
        <v>212</v>
      </c>
      <c r="B33" s="58" t="s">
        <v>20</v>
      </c>
      <c r="C33" s="5">
        <v>3000000</v>
      </c>
      <c r="D33" s="5">
        <v>0</v>
      </c>
      <c r="E33" s="5">
        <v>0</v>
      </c>
      <c r="F33" s="5">
        <v>0</v>
      </c>
      <c r="G33" s="5">
        <v>3000000</v>
      </c>
      <c r="H33" s="5">
        <v>0</v>
      </c>
      <c r="I33" s="5">
        <v>0</v>
      </c>
      <c r="J33" s="5">
        <v>0</v>
      </c>
      <c r="K33" s="5">
        <v>3000000</v>
      </c>
      <c r="L33" s="5">
        <f t="shared" si="7"/>
        <v>0</v>
      </c>
      <c r="M33" s="5">
        <v>0</v>
      </c>
      <c r="N33" s="5">
        <v>0</v>
      </c>
      <c r="O33" s="5">
        <f t="shared" si="16"/>
        <v>0</v>
      </c>
      <c r="P33" s="5">
        <v>0</v>
      </c>
      <c r="Q33" s="5">
        <v>0</v>
      </c>
      <c r="R33" s="5">
        <f t="shared" si="17"/>
        <v>0</v>
      </c>
      <c r="S33" s="5">
        <v>0</v>
      </c>
      <c r="T33" s="5">
        <v>0</v>
      </c>
      <c r="U33" s="5">
        <v>0</v>
      </c>
      <c r="V33" s="5">
        <v>0</v>
      </c>
      <c r="W33" s="5">
        <f t="shared" si="18"/>
        <v>0</v>
      </c>
      <c r="X33" s="37">
        <f t="shared" si="19"/>
        <v>0</v>
      </c>
    </row>
    <row r="34" spans="1:24" ht="24.75" customHeight="1">
      <c r="A34" s="36" t="s">
        <v>213</v>
      </c>
      <c r="B34" s="58" t="s">
        <v>21</v>
      </c>
      <c r="C34" s="5">
        <v>160000000</v>
      </c>
      <c r="D34" s="5">
        <v>0</v>
      </c>
      <c r="E34" s="5">
        <v>0</v>
      </c>
      <c r="F34" s="5">
        <v>0</v>
      </c>
      <c r="G34" s="5">
        <v>54860060</v>
      </c>
      <c r="H34" s="5">
        <v>0</v>
      </c>
      <c r="I34" s="5">
        <v>0</v>
      </c>
      <c r="J34" s="5">
        <v>0</v>
      </c>
      <c r="K34" s="5">
        <v>54860060</v>
      </c>
      <c r="L34" s="5">
        <f t="shared" si="7"/>
        <v>105139940</v>
      </c>
      <c r="M34" s="5">
        <v>8705700</v>
      </c>
      <c r="N34" s="5">
        <v>105139940</v>
      </c>
      <c r="O34" s="5">
        <f t="shared" si="16"/>
        <v>0</v>
      </c>
      <c r="P34" s="5">
        <v>8705700</v>
      </c>
      <c r="Q34" s="5">
        <v>105139940</v>
      </c>
      <c r="R34" s="5">
        <f t="shared" si="17"/>
        <v>0</v>
      </c>
      <c r="S34" s="5">
        <v>8705700</v>
      </c>
      <c r="T34" s="5">
        <v>105139940</v>
      </c>
      <c r="U34" s="5">
        <v>8705700</v>
      </c>
      <c r="V34" s="5">
        <v>105139940</v>
      </c>
      <c r="W34" s="5">
        <f t="shared" si="18"/>
        <v>0</v>
      </c>
      <c r="X34" s="37">
        <f t="shared" si="19"/>
        <v>0</v>
      </c>
    </row>
    <row r="35" spans="1:24" ht="24.75" customHeight="1">
      <c r="A35" s="36" t="s">
        <v>214</v>
      </c>
      <c r="B35" s="58" t="s">
        <v>49</v>
      </c>
      <c r="C35" s="5">
        <v>10000000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10000000</v>
      </c>
      <c r="L35" s="5">
        <f t="shared" si="7"/>
        <v>0</v>
      </c>
      <c r="M35" s="5">
        <v>0</v>
      </c>
      <c r="N35" s="5">
        <v>0</v>
      </c>
      <c r="O35" s="5">
        <f t="shared" si="16"/>
        <v>0</v>
      </c>
      <c r="P35" s="5">
        <v>0</v>
      </c>
      <c r="Q35" s="5">
        <v>0</v>
      </c>
      <c r="R35" s="5">
        <f t="shared" si="17"/>
        <v>0</v>
      </c>
      <c r="S35" s="5">
        <v>0</v>
      </c>
      <c r="T35" s="5">
        <v>0</v>
      </c>
      <c r="U35" s="5">
        <v>0</v>
      </c>
      <c r="V35" s="5">
        <v>0</v>
      </c>
      <c r="W35" s="5">
        <f t="shared" si="18"/>
        <v>0</v>
      </c>
      <c r="X35" s="37">
        <f t="shared" si="19"/>
        <v>0</v>
      </c>
    </row>
    <row r="36" spans="1:24" ht="24.75" customHeight="1">
      <c r="A36" s="34" t="s">
        <v>215</v>
      </c>
      <c r="B36" s="57" t="s">
        <v>22</v>
      </c>
      <c r="C36" s="4">
        <f aca="true" t="shared" si="20" ref="C36:K36">SUM(C37+C41)</f>
        <v>9713000000</v>
      </c>
      <c r="D36" s="4">
        <f t="shared" si="20"/>
        <v>0</v>
      </c>
      <c r="E36" s="4">
        <f t="shared" si="20"/>
        <v>0</v>
      </c>
      <c r="F36" s="4">
        <f t="shared" si="20"/>
        <v>1820800</v>
      </c>
      <c r="G36" s="4">
        <f t="shared" si="20"/>
        <v>587289074</v>
      </c>
      <c r="H36" s="4">
        <f t="shared" si="20"/>
        <v>0</v>
      </c>
      <c r="I36" s="4">
        <f t="shared" si="20"/>
        <v>0</v>
      </c>
      <c r="J36" s="4">
        <f t="shared" si="20"/>
        <v>298820800</v>
      </c>
      <c r="K36" s="4">
        <f t="shared" si="20"/>
        <v>587289074</v>
      </c>
      <c r="L36" s="4">
        <f t="shared" si="7"/>
        <v>9424531726</v>
      </c>
      <c r="M36" s="4">
        <f aca="true" t="shared" si="21" ref="M36:X36">SUM(M37+M41)</f>
        <v>955670166</v>
      </c>
      <c r="N36" s="4">
        <f t="shared" si="21"/>
        <v>9424531726</v>
      </c>
      <c r="O36" s="4">
        <f t="shared" si="21"/>
        <v>0</v>
      </c>
      <c r="P36" s="4">
        <f t="shared" si="21"/>
        <v>955670166</v>
      </c>
      <c r="Q36" s="4">
        <f t="shared" si="21"/>
        <v>9424531726</v>
      </c>
      <c r="R36" s="4">
        <f t="shared" si="21"/>
        <v>0</v>
      </c>
      <c r="S36" s="4">
        <f t="shared" si="21"/>
        <v>955670166</v>
      </c>
      <c r="T36" s="4">
        <f t="shared" si="21"/>
        <v>9424531726</v>
      </c>
      <c r="U36" s="4">
        <f t="shared" si="21"/>
        <v>1116810488</v>
      </c>
      <c r="V36" s="4">
        <f t="shared" si="21"/>
        <v>8772176026</v>
      </c>
      <c r="W36" s="4">
        <f t="shared" si="21"/>
        <v>652355700</v>
      </c>
      <c r="X36" s="35">
        <f t="shared" si="21"/>
        <v>0</v>
      </c>
    </row>
    <row r="37" spans="1:24" ht="24.75" customHeight="1">
      <c r="A37" s="34" t="s">
        <v>216</v>
      </c>
      <c r="B37" s="57" t="s">
        <v>23</v>
      </c>
      <c r="C37" s="4">
        <f aca="true" t="shared" si="22" ref="C37:K37">SUM(C38:C40)</f>
        <v>3400000000</v>
      </c>
      <c r="D37" s="4">
        <f t="shared" si="22"/>
        <v>0</v>
      </c>
      <c r="E37" s="4">
        <f t="shared" si="22"/>
        <v>0</v>
      </c>
      <c r="F37" s="4">
        <f t="shared" si="22"/>
        <v>0</v>
      </c>
      <c r="G37" s="4">
        <f t="shared" si="22"/>
        <v>218638100</v>
      </c>
      <c r="H37" s="4">
        <f t="shared" si="22"/>
        <v>0</v>
      </c>
      <c r="I37" s="4">
        <f t="shared" si="22"/>
        <v>0</v>
      </c>
      <c r="J37" s="4">
        <f t="shared" si="22"/>
        <v>0</v>
      </c>
      <c r="K37" s="4">
        <f t="shared" si="22"/>
        <v>218638100</v>
      </c>
      <c r="L37" s="4">
        <f t="shared" si="7"/>
        <v>3181361900</v>
      </c>
      <c r="M37" s="4">
        <f aca="true" t="shared" si="23" ref="M37:X37">SUM(M38:M40)</f>
        <v>293605200</v>
      </c>
      <c r="N37" s="4">
        <f t="shared" si="23"/>
        <v>3181361900</v>
      </c>
      <c r="O37" s="4">
        <f t="shared" si="23"/>
        <v>0</v>
      </c>
      <c r="P37" s="4">
        <f t="shared" si="23"/>
        <v>293605200</v>
      </c>
      <c r="Q37" s="4">
        <f t="shared" si="23"/>
        <v>3181361900</v>
      </c>
      <c r="R37" s="4">
        <f t="shared" si="23"/>
        <v>0</v>
      </c>
      <c r="S37" s="4">
        <f t="shared" si="23"/>
        <v>293605200</v>
      </c>
      <c r="T37" s="4">
        <f t="shared" si="23"/>
        <v>3181361900</v>
      </c>
      <c r="U37" s="4">
        <f t="shared" si="23"/>
        <v>273757300</v>
      </c>
      <c r="V37" s="4">
        <f t="shared" si="23"/>
        <v>2887756700</v>
      </c>
      <c r="W37" s="4">
        <f t="shared" si="23"/>
        <v>293605200</v>
      </c>
      <c r="X37" s="35">
        <f t="shared" si="23"/>
        <v>0</v>
      </c>
    </row>
    <row r="38" spans="1:24" ht="24.75" customHeight="1">
      <c r="A38" s="36" t="s">
        <v>217</v>
      </c>
      <c r="B38" s="58" t="s">
        <v>24</v>
      </c>
      <c r="C38" s="5">
        <v>1200000000</v>
      </c>
      <c r="D38" s="5">
        <v>0</v>
      </c>
      <c r="E38" s="5">
        <v>0</v>
      </c>
      <c r="F38" s="5">
        <v>0</v>
      </c>
      <c r="G38" s="5">
        <v>126873000</v>
      </c>
      <c r="H38" s="5">
        <v>0</v>
      </c>
      <c r="I38" s="5">
        <v>0</v>
      </c>
      <c r="J38" s="5">
        <v>0</v>
      </c>
      <c r="K38" s="5">
        <v>126873000</v>
      </c>
      <c r="L38" s="5">
        <f t="shared" si="7"/>
        <v>1073127000</v>
      </c>
      <c r="M38" s="5">
        <v>95842700</v>
      </c>
      <c r="N38" s="5">
        <v>1073127000</v>
      </c>
      <c r="O38" s="5">
        <f>(L38-N38)</f>
        <v>0</v>
      </c>
      <c r="P38" s="5">
        <v>95842700</v>
      </c>
      <c r="Q38" s="5">
        <v>1073127000</v>
      </c>
      <c r="R38" s="5">
        <f>N38-Q38</f>
        <v>0</v>
      </c>
      <c r="S38" s="5">
        <v>95842700</v>
      </c>
      <c r="T38" s="5">
        <v>1073127000</v>
      </c>
      <c r="U38" s="5">
        <v>98420700</v>
      </c>
      <c r="V38" s="5">
        <v>977284300</v>
      </c>
      <c r="W38" s="5">
        <f>T38-V38</f>
        <v>95842700</v>
      </c>
      <c r="X38" s="37">
        <f>L38-Q38</f>
        <v>0</v>
      </c>
    </row>
    <row r="39" spans="1:24" ht="24.75" customHeight="1">
      <c r="A39" s="36" t="s">
        <v>218</v>
      </c>
      <c r="B39" s="58" t="s">
        <v>25</v>
      </c>
      <c r="C39" s="5">
        <v>1600000000</v>
      </c>
      <c r="D39" s="5">
        <v>0</v>
      </c>
      <c r="E39" s="5">
        <v>0</v>
      </c>
      <c r="F39" s="5">
        <v>0</v>
      </c>
      <c r="G39" s="5">
        <v>76870900</v>
      </c>
      <c r="H39" s="5">
        <v>0</v>
      </c>
      <c r="I39" s="5">
        <v>0</v>
      </c>
      <c r="J39" s="5">
        <v>0</v>
      </c>
      <c r="K39" s="5">
        <v>76870900</v>
      </c>
      <c r="L39" s="5">
        <f t="shared" si="7"/>
        <v>1523129100</v>
      </c>
      <c r="M39" s="5">
        <v>138723500</v>
      </c>
      <c r="N39" s="5">
        <v>1523129100</v>
      </c>
      <c r="O39" s="5">
        <f>(L39-N39)</f>
        <v>0</v>
      </c>
      <c r="P39" s="5">
        <v>138723500</v>
      </c>
      <c r="Q39" s="5">
        <v>1523129100</v>
      </c>
      <c r="R39" s="5">
        <f>N39-Q39</f>
        <v>0</v>
      </c>
      <c r="S39" s="5">
        <v>138723500</v>
      </c>
      <c r="T39" s="5">
        <v>1523129100</v>
      </c>
      <c r="U39" s="5">
        <v>124843800</v>
      </c>
      <c r="V39" s="5">
        <v>1384405600</v>
      </c>
      <c r="W39" s="5">
        <f>T39-V39</f>
        <v>138723500</v>
      </c>
      <c r="X39" s="37">
        <f>L39-Q39</f>
        <v>0</v>
      </c>
    </row>
    <row r="40" spans="1:24" ht="24.75" customHeight="1">
      <c r="A40" s="36" t="s">
        <v>219</v>
      </c>
      <c r="B40" s="58" t="s">
        <v>26</v>
      </c>
      <c r="C40" s="5">
        <v>600000000</v>
      </c>
      <c r="D40" s="5">
        <v>0</v>
      </c>
      <c r="E40" s="5">
        <v>0</v>
      </c>
      <c r="F40" s="5">
        <v>0</v>
      </c>
      <c r="G40" s="5">
        <v>14894200</v>
      </c>
      <c r="H40" s="5">
        <v>0</v>
      </c>
      <c r="I40" s="5">
        <v>0</v>
      </c>
      <c r="J40" s="5">
        <v>0</v>
      </c>
      <c r="K40" s="5">
        <v>14894200</v>
      </c>
      <c r="L40" s="5">
        <f t="shared" si="7"/>
        <v>585105800</v>
      </c>
      <c r="M40" s="5">
        <v>59039000</v>
      </c>
      <c r="N40" s="5">
        <v>585105800</v>
      </c>
      <c r="O40" s="5">
        <f>(L40-N40)</f>
        <v>0</v>
      </c>
      <c r="P40" s="5">
        <v>59039000</v>
      </c>
      <c r="Q40" s="5">
        <v>585105800</v>
      </c>
      <c r="R40" s="5">
        <f>N40-Q40</f>
        <v>0</v>
      </c>
      <c r="S40" s="5">
        <v>59039000</v>
      </c>
      <c r="T40" s="5">
        <v>585105800</v>
      </c>
      <c r="U40" s="5">
        <v>50492800</v>
      </c>
      <c r="V40" s="5">
        <v>526066800</v>
      </c>
      <c r="W40" s="5">
        <f>T40-V40</f>
        <v>59039000</v>
      </c>
      <c r="X40" s="37">
        <f>L40-Q40</f>
        <v>0</v>
      </c>
    </row>
    <row r="41" spans="1:24" ht="24.75" customHeight="1">
      <c r="A41" s="34" t="s">
        <v>220</v>
      </c>
      <c r="B41" s="57" t="s">
        <v>27</v>
      </c>
      <c r="C41" s="4">
        <f aca="true" t="shared" si="24" ref="C41:K41">SUM(C42:C49)</f>
        <v>6313000000</v>
      </c>
      <c r="D41" s="4">
        <f t="shared" si="24"/>
        <v>0</v>
      </c>
      <c r="E41" s="4">
        <f t="shared" si="24"/>
        <v>0</v>
      </c>
      <c r="F41" s="4">
        <f t="shared" si="24"/>
        <v>1820800</v>
      </c>
      <c r="G41" s="4">
        <f t="shared" si="24"/>
        <v>368650974</v>
      </c>
      <c r="H41" s="4">
        <f t="shared" si="24"/>
        <v>0</v>
      </c>
      <c r="I41" s="4">
        <f t="shared" si="24"/>
        <v>0</v>
      </c>
      <c r="J41" s="4">
        <f t="shared" si="24"/>
        <v>298820800</v>
      </c>
      <c r="K41" s="4">
        <f t="shared" si="24"/>
        <v>368650974</v>
      </c>
      <c r="L41" s="4">
        <f t="shared" si="7"/>
        <v>6243169826</v>
      </c>
      <c r="M41" s="4">
        <f aca="true" t="shared" si="25" ref="M41:X41">SUM(M42:M49)</f>
        <v>662064966</v>
      </c>
      <c r="N41" s="4">
        <f t="shared" si="25"/>
        <v>6243169826</v>
      </c>
      <c r="O41" s="4">
        <f t="shared" si="25"/>
        <v>0</v>
      </c>
      <c r="P41" s="4">
        <f t="shared" si="25"/>
        <v>662064966</v>
      </c>
      <c r="Q41" s="4">
        <f t="shared" si="25"/>
        <v>6243169826</v>
      </c>
      <c r="R41" s="4">
        <f t="shared" si="25"/>
        <v>0</v>
      </c>
      <c r="S41" s="4">
        <f t="shared" si="25"/>
        <v>662064966</v>
      </c>
      <c r="T41" s="4">
        <f t="shared" si="25"/>
        <v>6243169826</v>
      </c>
      <c r="U41" s="4">
        <f t="shared" si="25"/>
        <v>843053188</v>
      </c>
      <c r="V41" s="4">
        <f t="shared" si="25"/>
        <v>5884419326</v>
      </c>
      <c r="W41" s="4">
        <f t="shared" si="25"/>
        <v>358750500</v>
      </c>
      <c r="X41" s="35">
        <f t="shared" si="25"/>
        <v>0</v>
      </c>
    </row>
    <row r="42" spans="1:24" ht="24.75" customHeight="1">
      <c r="A42" s="36" t="s">
        <v>221</v>
      </c>
      <c r="B42" s="58" t="s">
        <v>28</v>
      </c>
      <c r="C42" s="5">
        <v>150000000</v>
      </c>
      <c r="D42" s="5">
        <v>0</v>
      </c>
      <c r="E42" s="5">
        <v>0</v>
      </c>
      <c r="F42" s="5">
        <v>0</v>
      </c>
      <c r="G42" s="5">
        <v>15872000</v>
      </c>
      <c r="H42" s="5">
        <v>0</v>
      </c>
      <c r="I42" s="5">
        <v>0</v>
      </c>
      <c r="J42" s="5">
        <v>0</v>
      </c>
      <c r="K42" s="5">
        <v>15872000</v>
      </c>
      <c r="L42" s="5">
        <f t="shared" si="7"/>
        <v>134128000</v>
      </c>
      <c r="M42" s="5">
        <v>11966600</v>
      </c>
      <c r="N42" s="5">
        <v>134128000</v>
      </c>
      <c r="O42" s="5">
        <f aca="true" t="shared" si="26" ref="O42:O49">(L42-N42)</f>
        <v>0</v>
      </c>
      <c r="P42" s="5">
        <v>11966600</v>
      </c>
      <c r="Q42" s="5">
        <v>134128000</v>
      </c>
      <c r="R42" s="5">
        <f aca="true" t="shared" si="27" ref="R42:R49">N42-Q42</f>
        <v>0</v>
      </c>
      <c r="S42" s="5">
        <v>11966600</v>
      </c>
      <c r="T42" s="5">
        <v>134128000</v>
      </c>
      <c r="U42" s="5">
        <v>12292700</v>
      </c>
      <c r="V42" s="5">
        <v>122161400</v>
      </c>
      <c r="W42" s="5">
        <f aca="true" t="shared" si="28" ref="W42:W49">T42-V42</f>
        <v>11966600</v>
      </c>
      <c r="X42" s="37">
        <f aca="true" t="shared" si="29" ref="X42:X49">L42-Q42</f>
        <v>0</v>
      </c>
    </row>
    <row r="43" spans="1:24" ht="24.75" customHeight="1">
      <c r="A43" s="36" t="s">
        <v>222</v>
      </c>
      <c r="B43" s="58" t="s">
        <v>29</v>
      </c>
      <c r="C43" s="5">
        <v>900000000</v>
      </c>
      <c r="D43" s="5">
        <v>0</v>
      </c>
      <c r="E43" s="5">
        <v>0</v>
      </c>
      <c r="F43" s="5">
        <v>0</v>
      </c>
      <c r="G43" s="5">
        <v>95290000</v>
      </c>
      <c r="H43" s="5">
        <v>0</v>
      </c>
      <c r="I43" s="5">
        <v>0</v>
      </c>
      <c r="J43" s="5">
        <v>0</v>
      </c>
      <c r="K43" s="5">
        <v>95290000</v>
      </c>
      <c r="L43" s="5">
        <f t="shared" si="7"/>
        <v>804710000</v>
      </c>
      <c r="M43" s="5">
        <v>71880700</v>
      </c>
      <c r="N43" s="5">
        <v>804710000</v>
      </c>
      <c r="O43" s="5">
        <f t="shared" si="26"/>
        <v>0</v>
      </c>
      <c r="P43" s="5">
        <v>71880700</v>
      </c>
      <c r="Q43" s="5">
        <v>804710000</v>
      </c>
      <c r="R43" s="5">
        <f t="shared" si="27"/>
        <v>0</v>
      </c>
      <c r="S43" s="5">
        <v>71880700</v>
      </c>
      <c r="T43" s="5">
        <v>804710000</v>
      </c>
      <c r="U43" s="5">
        <v>73816600</v>
      </c>
      <c r="V43" s="5">
        <v>732829300</v>
      </c>
      <c r="W43" s="5">
        <f t="shared" si="28"/>
        <v>71880700</v>
      </c>
      <c r="X43" s="37">
        <f t="shared" si="29"/>
        <v>0</v>
      </c>
    </row>
    <row r="44" spans="1:24" ht="24.75" customHeight="1">
      <c r="A44" s="36" t="s">
        <v>223</v>
      </c>
      <c r="B44" s="58" t="s">
        <v>30</v>
      </c>
      <c r="C44" s="5">
        <v>3000000</v>
      </c>
      <c r="D44" s="5">
        <v>0</v>
      </c>
      <c r="E44" s="5">
        <v>0</v>
      </c>
      <c r="F44" s="5">
        <v>0</v>
      </c>
      <c r="G44" s="5">
        <v>31777200</v>
      </c>
      <c r="H44" s="5">
        <v>0</v>
      </c>
      <c r="I44" s="5">
        <v>0</v>
      </c>
      <c r="J44" s="5">
        <v>297000000</v>
      </c>
      <c r="K44" s="5">
        <v>31777200</v>
      </c>
      <c r="L44" s="5">
        <f t="shared" si="7"/>
        <v>268222800</v>
      </c>
      <c r="M44" s="5">
        <v>23951800</v>
      </c>
      <c r="N44" s="5">
        <v>268222800</v>
      </c>
      <c r="O44" s="5">
        <f t="shared" si="26"/>
        <v>0</v>
      </c>
      <c r="P44" s="5">
        <v>23951800</v>
      </c>
      <c r="Q44" s="5">
        <v>268222800</v>
      </c>
      <c r="R44" s="5">
        <f t="shared" si="27"/>
        <v>0</v>
      </c>
      <c r="S44" s="5">
        <v>23951800</v>
      </c>
      <c r="T44" s="5">
        <v>268222800</v>
      </c>
      <c r="U44" s="5">
        <v>24593900</v>
      </c>
      <c r="V44" s="5">
        <v>244271000</v>
      </c>
      <c r="W44" s="5">
        <f t="shared" si="28"/>
        <v>23951800</v>
      </c>
      <c r="X44" s="37">
        <f t="shared" si="29"/>
        <v>0</v>
      </c>
    </row>
    <row r="45" spans="1:24" ht="24.75" customHeight="1">
      <c r="A45" s="36" t="s">
        <v>224</v>
      </c>
      <c r="B45" s="58" t="s">
        <v>31</v>
      </c>
      <c r="C45" s="5">
        <v>150000000</v>
      </c>
      <c r="D45" s="5">
        <v>0</v>
      </c>
      <c r="E45" s="5">
        <v>0</v>
      </c>
      <c r="F45" s="5">
        <v>0</v>
      </c>
      <c r="G45" s="5">
        <v>15872000</v>
      </c>
      <c r="H45" s="5">
        <v>0</v>
      </c>
      <c r="I45" s="5">
        <v>0</v>
      </c>
      <c r="J45" s="5">
        <v>0</v>
      </c>
      <c r="K45" s="5">
        <v>15872000</v>
      </c>
      <c r="L45" s="5">
        <f t="shared" si="7"/>
        <v>134128000</v>
      </c>
      <c r="M45" s="5">
        <v>11966600</v>
      </c>
      <c r="N45" s="5">
        <v>134128000</v>
      </c>
      <c r="O45" s="5">
        <f t="shared" si="26"/>
        <v>0</v>
      </c>
      <c r="P45" s="5">
        <v>11966600</v>
      </c>
      <c r="Q45" s="5">
        <v>134128000</v>
      </c>
      <c r="R45" s="5">
        <f t="shared" si="27"/>
        <v>0</v>
      </c>
      <c r="S45" s="5">
        <v>11966600</v>
      </c>
      <c r="T45" s="5">
        <v>134128000</v>
      </c>
      <c r="U45" s="5">
        <v>12292700</v>
      </c>
      <c r="V45" s="5">
        <v>122161400</v>
      </c>
      <c r="W45" s="5">
        <f t="shared" si="28"/>
        <v>11966600</v>
      </c>
      <c r="X45" s="37">
        <f t="shared" si="29"/>
        <v>0</v>
      </c>
    </row>
    <row r="46" spans="1:24" ht="24.75" customHeight="1">
      <c r="A46" s="36" t="s">
        <v>225</v>
      </c>
      <c r="B46" s="58" t="s">
        <v>32</v>
      </c>
      <c r="C46" s="5">
        <v>2350000000</v>
      </c>
      <c r="D46" s="5">
        <v>0</v>
      </c>
      <c r="E46" s="5">
        <v>0</v>
      </c>
      <c r="F46" s="5">
        <v>0</v>
      </c>
      <c r="G46" s="5">
        <v>122257108</v>
      </c>
      <c r="H46" s="5">
        <v>0</v>
      </c>
      <c r="I46" s="5">
        <v>0</v>
      </c>
      <c r="J46" s="5">
        <v>0</v>
      </c>
      <c r="K46" s="5">
        <v>122257108</v>
      </c>
      <c r="L46" s="5">
        <f t="shared" si="7"/>
        <v>2227742892</v>
      </c>
      <c r="M46" s="5">
        <v>303314466</v>
      </c>
      <c r="N46" s="5">
        <v>2227742892</v>
      </c>
      <c r="O46" s="5">
        <f t="shared" si="26"/>
        <v>0</v>
      </c>
      <c r="P46" s="5">
        <v>303314466</v>
      </c>
      <c r="Q46" s="5">
        <v>2227742892</v>
      </c>
      <c r="R46" s="5">
        <f t="shared" si="27"/>
        <v>0</v>
      </c>
      <c r="S46" s="5">
        <v>303314466</v>
      </c>
      <c r="T46" s="5">
        <v>2227742892</v>
      </c>
      <c r="U46" s="5">
        <v>501252472</v>
      </c>
      <c r="V46" s="5">
        <v>2227742892</v>
      </c>
      <c r="W46" s="5">
        <f t="shared" si="28"/>
        <v>0</v>
      </c>
      <c r="X46" s="37">
        <f t="shared" si="29"/>
        <v>0</v>
      </c>
    </row>
    <row r="47" spans="1:24" ht="24.75" customHeight="1">
      <c r="A47" s="36" t="s">
        <v>226</v>
      </c>
      <c r="B47" s="58" t="s">
        <v>33</v>
      </c>
      <c r="C47" s="5">
        <v>400000000</v>
      </c>
      <c r="D47" s="5">
        <v>0</v>
      </c>
      <c r="E47" s="5">
        <v>0</v>
      </c>
      <c r="F47" s="5">
        <v>1820800</v>
      </c>
      <c r="G47" s="5">
        <v>0</v>
      </c>
      <c r="H47" s="5">
        <v>0</v>
      </c>
      <c r="I47" s="5">
        <v>0</v>
      </c>
      <c r="J47" s="5">
        <v>1820800</v>
      </c>
      <c r="K47" s="5">
        <v>0</v>
      </c>
      <c r="L47" s="5">
        <f t="shared" si="7"/>
        <v>401820800</v>
      </c>
      <c r="M47" s="5">
        <v>38094800</v>
      </c>
      <c r="N47" s="5">
        <v>401820800</v>
      </c>
      <c r="O47" s="5">
        <f t="shared" si="26"/>
        <v>0</v>
      </c>
      <c r="P47" s="5">
        <v>38094800</v>
      </c>
      <c r="Q47" s="5">
        <v>401820800</v>
      </c>
      <c r="R47" s="5">
        <f t="shared" si="27"/>
        <v>0</v>
      </c>
      <c r="S47" s="5">
        <v>38094800</v>
      </c>
      <c r="T47" s="5">
        <v>401820800</v>
      </c>
      <c r="U47" s="5">
        <v>33535700</v>
      </c>
      <c r="V47" s="5">
        <v>363726000</v>
      </c>
      <c r="W47" s="5">
        <f t="shared" si="28"/>
        <v>38094800</v>
      </c>
      <c r="X47" s="37">
        <f t="shared" si="29"/>
        <v>0</v>
      </c>
    </row>
    <row r="48" spans="1:24" ht="24.75" customHeight="1">
      <c r="A48" s="36" t="s">
        <v>227</v>
      </c>
      <c r="B48" s="58" t="s">
        <v>34</v>
      </c>
      <c r="C48" s="5">
        <v>2200000000</v>
      </c>
      <c r="D48" s="5">
        <v>0</v>
      </c>
      <c r="E48" s="5">
        <v>0</v>
      </c>
      <c r="F48" s="5">
        <v>0</v>
      </c>
      <c r="G48" s="5">
        <v>70903000</v>
      </c>
      <c r="H48" s="5">
        <v>0</v>
      </c>
      <c r="I48" s="5">
        <v>0</v>
      </c>
      <c r="J48" s="5">
        <v>0</v>
      </c>
      <c r="K48" s="5">
        <v>70903000</v>
      </c>
      <c r="L48" s="5">
        <f t="shared" si="7"/>
        <v>2129097000</v>
      </c>
      <c r="M48" s="5">
        <v>190109200</v>
      </c>
      <c r="N48" s="5">
        <v>2129097000</v>
      </c>
      <c r="O48" s="5">
        <f t="shared" si="26"/>
        <v>0</v>
      </c>
      <c r="P48" s="5">
        <v>190109200</v>
      </c>
      <c r="Q48" s="5">
        <v>2129097000</v>
      </c>
      <c r="R48" s="5">
        <f t="shared" si="27"/>
        <v>0</v>
      </c>
      <c r="S48" s="5">
        <v>190109200</v>
      </c>
      <c r="T48" s="5">
        <v>2129097000</v>
      </c>
      <c r="U48" s="5">
        <v>172816800</v>
      </c>
      <c r="V48" s="5">
        <v>1938987800</v>
      </c>
      <c r="W48" s="5">
        <f t="shared" si="28"/>
        <v>190109200</v>
      </c>
      <c r="X48" s="37">
        <f t="shared" si="29"/>
        <v>0</v>
      </c>
    </row>
    <row r="49" spans="1:24" ht="24.75" customHeight="1">
      <c r="A49" s="36" t="s">
        <v>228</v>
      </c>
      <c r="B49" s="58" t="s">
        <v>35</v>
      </c>
      <c r="C49" s="5">
        <v>160000000</v>
      </c>
      <c r="D49" s="5">
        <v>0</v>
      </c>
      <c r="E49" s="5">
        <v>0</v>
      </c>
      <c r="F49" s="5">
        <v>0</v>
      </c>
      <c r="G49" s="5">
        <v>16679666</v>
      </c>
      <c r="H49" s="5">
        <v>0</v>
      </c>
      <c r="I49" s="5">
        <v>0</v>
      </c>
      <c r="J49" s="5">
        <v>0</v>
      </c>
      <c r="K49" s="5">
        <v>16679666</v>
      </c>
      <c r="L49" s="5">
        <f t="shared" si="7"/>
        <v>143320334</v>
      </c>
      <c r="M49" s="5">
        <v>10780800</v>
      </c>
      <c r="N49" s="5">
        <v>143320334</v>
      </c>
      <c r="O49" s="5">
        <f t="shared" si="26"/>
        <v>0</v>
      </c>
      <c r="P49" s="5">
        <v>10780800</v>
      </c>
      <c r="Q49" s="5">
        <v>143320334</v>
      </c>
      <c r="R49" s="5">
        <f t="shared" si="27"/>
        <v>0</v>
      </c>
      <c r="S49" s="5">
        <v>10780800</v>
      </c>
      <c r="T49" s="5">
        <v>143320334</v>
      </c>
      <c r="U49" s="5">
        <v>12452316</v>
      </c>
      <c r="V49" s="5">
        <v>132539534</v>
      </c>
      <c r="W49" s="5">
        <f t="shared" si="28"/>
        <v>10780800</v>
      </c>
      <c r="X49" s="37">
        <f t="shared" si="29"/>
        <v>0</v>
      </c>
    </row>
    <row r="50" spans="1:24" ht="24.75" customHeight="1">
      <c r="A50" s="34" t="s">
        <v>229</v>
      </c>
      <c r="B50" s="57" t="s">
        <v>36</v>
      </c>
      <c r="C50" s="4">
        <f aca="true" t="shared" si="30" ref="C50:K50">SUM(C51+C53)</f>
        <v>1055000000</v>
      </c>
      <c r="D50" s="4">
        <f t="shared" si="30"/>
        <v>0</v>
      </c>
      <c r="E50" s="4">
        <f t="shared" si="30"/>
        <v>0</v>
      </c>
      <c r="F50" s="4">
        <f t="shared" si="30"/>
        <v>0</v>
      </c>
      <c r="G50" s="4">
        <f t="shared" si="30"/>
        <v>40188000</v>
      </c>
      <c r="H50" s="4">
        <f t="shared" si="30"/>
        <v>0</v>
      </c>
      <c r="I50" s="4">
        <f t="shared" si="30"/>
        <v>0</v>
      </c>
      <c r="J50" s="4">
        <f t="shared" si="30"/>
        <v>5000000</v>
      </c>
      <c r="K50" s="4">
        <f t="shared" si="30"/>
        <v>415741293</v>
      </c>
      <c r="L50" s="4">
        <f aca="true" t="shared" si="31" ref="L50:L81">(C50+H50-I50+J50-K50)</f>
        <v>644258707</v>
      </c>
      <c r="M50" s="4">
        <f aca="true" t="shared" si="32" ref="M50:X50">SUM(M51+M53)</f>
        <v>-40188000</v>
      </c>
      <c r="N50" s="4">
        <f t="shared" si="32"/>
        <v>644258707</v>
      </c>
      <c r="O50" s="4">
        <f t="shared" si="32"/>
        <v>0</v>
      </c>
      <c r="P50" s="4">
        <f t="shared" si="32"/>
        <v>640224000</v>
      </c>
      <c r="Q50" s="4">
        <f t="shared" si="32"/>
        <v>644258707</v>
      </c>
      <c r="R50" s="4">
        <f t="shared" si="32"/>
        <v>0</v>
      </c>
      <c r="S50" s="4">
        <f t="shared" si="32"/>
        <v>0</v>
      </c>
      <c r="T50" s="4">
        <f t="shared" si="32"/>
        <v>2399827</v>
      </c>
      <c r="U50" s="4">
        <f t="shared" si="32"/>
        <v>0</v>
      </c>
      <c r="V50" s="4">
        <f t="shared" si="32"/>
        <v>2399827</v>
      </c>
      <c r="W50" s="4">
        <f t="shared" si="32"/>
        <v>0</v>
      </c>
      <c r="X50" s="35">
        <f t="shared" si="32"/>
        <v>0</v>
      </c>
    </row>
    <row r="51" spans="1:24" ht="24.75" customHeight="1">
      <c r="A51" s="34" t="s">
        <v>230</v>
      </c>
      <c r="B51" s="57" t="s">
        <v>37</v>
      </c>
      <c r="C51" s="4">
        <f aca="true" t="shared" si="33" ref="C51:K51">SUM(C52)</f>
        <v>1000000000</v>
      </c>
      <c r="D51" s="4">
        <f t="shared" si="33"/>
        <v>0</v>
      </c>
      <c r="E51" s="4">
        <f t="shared" si="33"/>
        <v>0</v>
      </c>
      <c r="F51" s="4">
        <f t="shared" si="33"/>
        <v>0</v>
      </c>
      <c r="G51" s="4">
        <f t="shared" si="33"/>
        <v>10188000</v>
      </c>
      <c r="H51" s="4">
        <f t="shared" si="33"/>
        <v>0</v>
      </c>
      <c r="I51" s="4">
        <f t="shared" si="33"/>
        <v>0</v>
      </c>
      <c r="J51" s="4">
        <f t="shared" si="33"/>
        <v>0</v>
      </c>
      <c r="K51" s="4">
        <f t="shared" si="33"/>
        <v>359776000</v>
      </c>
      <c r="L51" s="4">
        <f t="shared" si="31"/>
        <v>640224000</v>
      </c>
      <c r="M51" s="4">
        <f aca="true" t="shared" si="34" ref="M51:X51">SUM(M52)</f>
        <v>-10188000</v>
      </c>
      <c r="N51" s="4">
        <f t="shared" si="34"/>
        <v>640224000</v>
      </c>
      <c r="O51" s="4">
        <f t="shared" si="34"/>
        <v>0</v>
      </c>
      <c r="P51" s="4">
        <f t="shared" si="34"/>
        <v>640224000</v>
      </c>
      <c r="Q51" s="4">
        <f t="shared" si="34"/>
        <v>640224000</v>
      </c>
      <c r="R51" s="4">
        <f t="shared" si="34"/>
        <v>0</v>
      </c>
      <c r="S51" s="4">
        <f t="shared" si="34"/>
        <v>0</v>
      </c>
      <c r="T51" s="4">
        <f t="shared" si="34"/>
        <v>0</v>
      </c>
      <c r="U51" s="4">
        <f t="shared" si="34"/>
        <v>0</v>
      </c>
      <c r="V51" s="4">
        <f t="shared" si="34"/>
        <v>0</v>
      </c>
      <c r="W51" s="4">
        <f t="shared" si="34"/>
        <v>0</v>
      </c>
      <c r="X51" s="35">
        <f t="shared" si="34"/>
        <v>0</v>
      </c>
    </row>
    <row r="52" spans="1:24" ht="24.75" customHeight="1">
      <c r="A52" s="36" t="s">
        <v>231</v>
      </c>
      <c r="B52" s="58" t="s">
        <v>38</v>
      </c>
      <c r="C52" s="5">
        <v>1000000000</v>
      </c>
      <c r="D52" s="5">
        <v>0</v>
      </c>
      <c r="E52" s="5">
        <v>0</v>
      </c>
      <c r="F52" s="5">
        <v>0</v>
      </c>
      <c r="G52" s="5">
        <v>10188000</v>
      </c>
      <c r="H52" s="5">
        <v>0</v>
      </c>
      <c r="I52" s="5">
        <v>0</v>
      </c>
      <c r="J52" s="5">
        <v>0</v>
      </c>
      <c r="K52" s="5">
        <v>359776000</v>
      </c>
      <c r="L52" s="5">
        <f t="shared" si="31"/>
        <v>640224000</v>
      </c>
      <c r="M52" s="5">
        <v>-10188000</v>
      </c>
      <c r="N52" s="5">
        <v>640224000</v>
      </c>
      <c r="O52" s="5">
        <f>(L52-N52)</f>
        <v>0</v>
      </c>
      <c r="P52" s="5">
        <v>640224000</v>
      </c>
      <c r="Q52" s="5">
        <v>640224000</v>
      </c>
      <c r="R52" s="5">
        <f>N52-Q52</f>
        <v>0</v>
      </c>
      <c r="S52" s="5">
        <v>0</v>
      </c>
      <c r="T52" s="5">
        <v>0</v>
      </c>
      <c r="U52" s="5">
        <v>0</v>
      </c>
      <c r="V52" s="5">
        <v>0</v>
      </c>
      <c r="W52" s="5">
        <f>T52-V52</f>
        <v>0</v>
      </c>
      <c r="X52" s="37">
        <f>L52-Q52</f>
        <v>0</v>
      </c>
    </row>
    <row r="53" spans="1:24" ht="24.75" customHeight="1">
      <c r="A53" s="34" t="s">
        <v>232</v>
      </c>
      <c r="B53" s="57" t="s">
        <v>39</v>
      </c>
      <c r="C53" s="4">
        <f aca="true" t="shared" si="35" ref="C53:K53">SUM(C54:C55)</f>
        <v>55000000</v>
      </c>
      <c r="D53" s="4">
        <f t="shared" si="35"/>
        <v>0</v>
      </c>
      <c r="E53" s="4">
        <f t="shared" si="35"/>
        <v>0</v>
      </c>
      <c r="F53" s="4">
        <f t="shared" si="35"/>
        <v>0</v>
      </c>
      <c r="G53" s="4">
        <f t="shared" si="35"/>
        <v>30000000</v>
      </c>
      <c r="H53" s="4">
        <f t="shared" si="35"/>
        <v>0</v>
      </c>
      <c r="I53" s="4">
        <f t="shared" si="35"/>
        <v>0</v>
      </c>
      <c r="J53" s="4">
        <f t="shared" si="35"/>
        <v>5000000</v>
      </c>
      <c r="K53" s="4">
        <f t="shared" si="35"/>
        <v>55965293</v>
      </c>
      <c r="L53" s="4">
        <f t="shared" si="31"/>
        <v>4034707</v>
      </c>
      <c r="M53" s="4">
        <f aca="true" t="shared" si="36" ref="M53:X53">SUM(M54:M55)</f>
        <v>-30000000</v>
      </c>
      <c r="N53" s="4">
        <f t="shared" si="36"/>
        <v>4034707</v>
      </c>
      <c r="O53" s="4">
        <f t="shared" si="36"/>
        <v>0</v>
      </c>
      <c r="P53" s="4">
        <f t="shared" si="36"/>
        <v>0</v>
      </c>
      <c r="Q53" s="4">
        <f t="shared" si="36"/>
        <v>4034707</v>
      </c>
      <c r="R53" s="4">
        <f t="shared" si="36"/>
        <v>0</v>
      </c>
      <c r="S53" s="4">
        <f t="shared" si="36"/>
        <v>0</v>
      </c>
      <c r="T53" s="4">
        <f t="shared" si="36"/>
        <v>2399827</v>
      </c>
      <c r="U53" s="4">
        <f t="shared" si="36"/>
        <v>0</v>
      </c>
      <c r="V53" s="4">
        <f t="shared" si="36"/>
        <v>2399827</v>
      </c>
      <c r="W53" s="4">
        <f t="shared" si="36"/>
        <v>0</v>
      </c>
      <c r="X53" s="35">
        <f t="shared" si="36"/>
        <v>0</v>
      </c>
    </row>
    <row r="54" spans="1:24" ht="24.75" customHeight="1">
      <c r="A54" s="36" t="s">
        <v>233</v>
      </c>
      <c r="B54" s="58" t="s">
        <v>40</v>
      </c>
      <c r="C54" s="5">
        <v>25000000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20965293</v>
      </c>
      <c r="L54" s="5">
        <f t="shared" si="31"/>
        <v>4034707</v>
      </c>
      <c r="M54" s="5">
        <v>0</v>
      </c>
      <c r="N54" s="5">
        <v>4034707</v>
      </c>
      <c r="O54" s="5">
        <f>(L54-N54)</f>
        <v>0</v>
      </c>
      <c r="P54" s="5">
        <v>0</v>
      </c>
      <c r="Q54" s="5">
        <v>4034707</v>
      </c>
      <c r="R54" s="5">
        <f>N54-Q54</f>
        <v>0</v>
      </c>
      <c r="S54" s="5">
        <v>0</v>
      </c>
      <c r="T54" s="5">
        <v>2399827</v>
      </c>
      <c r="U54" s="5">
        <v>0</v>
      </c>
      <c r="V54" s="5">
        <v>2399827</v>
      </c>
      <c r="W54" s="5">
        <f>T54-V54</f>
        <v>0</v>
      </c>
      <c r="X54" s="37">
        <f>L54-Q54</f>
        <v>0</v>
      </c>
    </row>
    <row r="55" spans="1:24" ht="24.75" customHeight="1">
      <c r="A55" s="36" t="s">
        <v>234</v>
      </c>
      <c r="B55" s="58" t="s">
        <v>41</v>
      </c>
      <c r="C55" s="5">
        <v>30000000</v>
      </c>
      <c r="D55" s="5">
        <v>0</v>
      </c>
      <c r="E55" s="5">
        <v>0</v>
      </c>
      <c r="F55" s="5">
        <v>0</v>
      </c>
      <c r="G55" s="5">
        <v>30000000</v>
      </c>
      <c r="H55" s="5">
        <v>0</v>
      </c>
      <c r="I55" s="5">
        <v>0</v>
      </c>
      <c r="J55" s="5">
        <v>5000000</v>
      </c>
      <c r="K55" s="5">
        <v>35000000</v>
      </c>
      <c r="L55" s="5">
        <f t="shared" si="31"/>
        <v>0</v>
      </c>
      <c r="M55" s="5">
        <v>-30000000</v>
      </c>
      <c r="N55" s="5">
        <v>0</v>
      </c>
      <c r="O55" s="5">
        <f>(L55-N55)</f>
        <v>0</v>
      </c>
      <c r="P55" s="5">
        <v>0</v>
      </c>
      <c r="Q55" s="5">
        <v>0</v>
      </c>
      <c r="R55" s="5">
        <f>N55-Q55</f>
        <v>0</v>
      </c>
      <c r="S55" s="5">
        <v>0</v>
      </c>
      <c r="T55" s="5">
        <v>0</v>
      </c>
      <c r="U55" s="5">
        <v>0</v>
      </c>
      <c r="V55" s="5">
        <v>0</v>
      </c>
      <c r="W55" s="5">
        <f>T55-V55</f>
        <v>0</v>
      </c>
      <c r="X55" s="37">
        <f>L55-Q55</f>
        <v>0</v>
      </c>
    </row>
    <row r="56" spans="1:24" ht="24.75" customHeight="1">
      <c r="A56" s="34" t="s">
        <v>235</v>
      </c>
      <c r="B56" s="57" t="s">
        <v>42</v>
      </c>
      <c r="C56" s="4">
        <f aca="true" t="shared" si="37" ref="C56:K56">SUM(C57)</f>
        <v>20000000</v>
      </c>
      <c r="D56" s="4">
        <f t="shared" si="37"/>
        <v>0</v>
      </c>
      <c r="E56" s="4">
        <f t="shared" si="37"/>
        <v>0</v>
      </c>
      <c r="F56" s="4">
        <f t="shared" si="37"/>
        <v>0</v>
      </c>
      <c r="G56" s="4">
        <f t="shared" si="37"/>
        <v>0</v>
      </c>
      <c r="H56" s="4">
        <f t="shared" si="37"/>
        <v>0</v>
      </c>
      <c r="I56" s="4">
        <f t="shared" si="37"/>
        <v>0</v>
      </c>
      <c r="J56" s="4">
        <f t="shared" si="37"/>
        <v>0</v>
      </c>
      <c r="K56" s="4">
        <f t="shared" si="37"/>
        <v>20000000</v>
      </c>
      <c r="L56" s="4">
        <f t="shared" si="31"/>
        <v>0</v>
      </c>
      <c r="M56" s="4">
        <f aca="true" t="shared" si="38" ref="M56:X56">SUM(M57)</f>
        <v>0</v>
      </c>
      <c r="N56" s="4">
        <f t="shared" si="38"/>
        <v>0</v>
      </c>
      <c r="O56" s="4">
        <f t="shared" si="38"/>
        <v>0</v>
      </c>
      <c r="P56" s="4">
        <f t="shared" si="38"/>
        <v>0</v>
      </c>
      <c r="Q56" s="4">
        <f t="shared" si="38"/>
        <v>0</v>
      </c>
      <c r="R56" s="4">
        <f t="shared" si="38"/>
        <v>0</v>
      </c>
      <c r="S56" s="4">
        <f t="shared" si="38"/>
        <v>0</v>
      </c>
      <c r="T56" s="4">
        <f t="shared" si="38"/>
        <v>0</v>
      </c>
      <c r="U56" s="4">
        <f t="shared" si="38"/>
        <v>0</v>
      </c>
      <c r="V56" s="4">
        <f t="shared" si="38"/>
        <v>0</v>
      </c>
      <c r="W56" s="4">
        <f t="shared" si="38"/>
        <v>0</v>
      </c>
      <c r="X56" s="35">
        <f t="shared" si="38"/>
        <v>0</v>
      </c>
    </row>
    <row r="57" spans="1:24" ht="24.75" customHeight="1">
      <c r="A57" s="36" t="s">
        <v>236</v>
      </c>
      <c r="B57" s="59" t="s">
        <v>43</v>
      </c>
      <c r="C57" s="5">
        <v>20000000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20000000</v>
      </c>
      <c r="L57" s="5">
        <f t="shared" si="31"/>
        <v>0</v>
      </c>
      <c r="M57" s="5">
        <v>0</v>
      </c>
      <c r="N57" s="5">
        <v>0</v>
      </c>
      <c r="O57" s="5">
        <f>(L57-N57)</f>
        <v>0</v>
      </c>
      <c r="P57" s="5">
        <v>0</v>
      </c>
      <c r="Q57" s="5">
        <v>0</v>
      </c>
      <c r="R57" s="5">
        <f>N57-Q57</f>
        <v>0</v>
      </c>
      <c r="S57" s="5">
        <v>0</v>
      </c>
      <c r="T57" s="5">
        <v>0</v>
      </c>
      <c r="U57" s="5">
        <v>0</v>
      </c>
      <c r="V57" s="5">
        <v>0</v>
      </c>
      <c r="W57" s="5">
        <f>T57-V57</f>
        <v>0</v>
      </c>
      <c r="X57" s="37">
        <f>L57-Q57</f>
        <v>0</v>
      </c>
    </row>
    <row r="58" spans="1:24" ht="33" customHeight="1">
      <c r="A58" s="34" t="s">
        <v>237</v>
      </c>
      <c r="B58" s="57" t="s">
        <v>44</v>
      </c>
      <c r="C58" s="4">
        <f aca="true" t="shared" si="39" ref="C58:K58">C59+C60</f>
        <v>550000000</v>
      </c>
      <c r="D58" s="4">
        <f t="shared" si="39"/>
        <v>0</v>
      </c>
      <c r="E58" s="4">
        <f t="shared" si="39"/>
        <v>0</v>
      </c>
      <c r="F58" s="4">
        <f t="shared" si="39"/>
        <v>0</v>
      </c>
      <c r="G58" s="4">
        <f t="shared" si="39"/>
        <v>9975954</v>
      </c>
      <c r="H58" s="4">
        <f t="shared" si="39"/>
        <v>0</v>
      </c>
      <c r="I58" s="4">
        <f t="shared" si="39"/>
        <v>0</v>
      </c>
      <c r="J58" s="4">
        <f t="shared" si="39"/>
        <v>200000000</v>
      </c>
      <c r="K58" s="4">
        <f t="shared" si="39"/>
        <v>306675740</v>
      </c>
      <c r="L58" s="4">
        <f t="shared" si="31"/>
        <v>443324260</v>
      </c>
      <c r="M58" s="4">
        <f aca="true" t="shared" si="40" ref="M58:X58">M59+M60</f>
        <v>-9975954</v>
      </c>
      <c r="N58" s="4">
        <f t="shared" si="40"/>
        <v>443324260</v>
      </c>
      <c r="O58" s="4">
        <f t="shared" si="40"/>
        <v>0</v>
      </c>
      <c r="P58" s="4">
        <f t="shared" si="40"/>
        <v>-9359954</v>
      </c>
      <c r="Q58" s="4">
        <f t="shared" si="40"/>
        <v>443324260</v>
      </c>
      <c r="R58" s="4">
        <f t="shared" si="40"/>
        <v>0</v>
      </c>
      <c r="S58" s="4">
        <f t="shared" si="40"/>
        <v>129769697</v>
      </c>
      <c r="T58" s="4">
        <f t="shared" si="40"/>
        <v>432753714</v>
      </c>
      <c r="U58" s="4">
        <f t="shared" si="40"/>
        <v>144031076</v>
      </c>
      <c r="V58" s="4">
        <f t="shared" si="40"/>
        <v>432753714</v>
      </c>
      <c r="W58" s="4">
        <f t="shared" si="40"/>
        <v>0</v>
      </c>
      <c r="X58" s="35">
        <f t="shared" si="40"/>
        <v>0</v>
      </c>
    </row>
    <row r="59" spans="1:24" ht="24.75" customHeight="1">
      <c r="A59" s="36" t="s">
        <v>238</v>
      </c>
      <c r="B59" s="58" t="s">
        <v>45</v>
      </c>
      <c r="C59" s="5">
        <v>550000000</v>
      </c>
      <c r="D59" s="5">
        <v>0</v>
      </c>
      <c r="E59" s="5">
        <v>0</v>
      </c>
      <c r="F59" s="5">
        <v>0</v>
      </c>
      <c r="G59" s="5">
        <v>9359954</v>
      </c>
      <c r="H59" s="5">
        <v>0</v>
      </c>
      <c r="I59" s="5">
        <v>0</v>
      </c>
      <c r="J59" s="5">
        <v>170000000</v>
      </c>
      <c r="K59" s="5">
        <v>286223740</v>
      </c>
      <c r="L59" s="5">
        <f t="shared" si="31"/>
        <v>433776260</v>
      </c>
      <c r="M59" s="5">
        <v>-9359954</v>
      </c>
      <c r="N59" s="5">
        <v>433776260</v>
      </c>
      <c r="O59" s="5">
        <f>(L59-N59)</f>
        <v>0</v>
      </c>
      <c r="P59" s="5">
        <v>-9359954</v>
      </c>
      <c r="Q59" s="5">
        <v>433776260</v>
      </c>
      <c r="R59" s="5">
        <f>N59-Q59</f>
        <v>0</v>
      </c>
      <c r="S59" s="5">
        <v>129769697</v>
      </c>
      <c r="T59" s="5">
        <v>423205714</v>
      </c>
      <c r="U59" s="5">
        <v>144031076</v>
      </c>
      <c r="V59" s="5">
        <v>423205714</v>
      </c>
      <c r="W59" s="5">
        <f>T59-V59</f>
        <v>0</v>
      </c>
      <c r="X59" s="37">
        <f>L59-Q59</f>
        <v>0</v>
      </c>
    </row>
    <row r="60" spans="1:24" ht="39" customHeight="1">
      <c r="A60" s="36" t="s">
        <v>739</v>
      </c>
      <c r="B60" s="58" t="s">
        <v>740</v>
      </c>
      <c r="C60" s="5">
        <v>0</v>
      </c>
      <c r="D60" s="5">
        <v>0</v>
      </c>
      <c r="E60" s="5">
        <v>0</v>
      </c>
      <c r="F60" s="5">
        <v>0</v>
      </c>
      <c r="G60" s="5">
        <v>616000</v>
      </c>
      <c r="H60" s="5">
        <v>0</v>
      </c>
      <c r="I60" s="5">
        <v>0</v>
      </c>
      <c r="J60" s="5">
        <v>30000000</v>
      </c>
      <c r="K60" s="5">
        <v>20452000</v>
      </c>
      <c r="L60" s="5">
        <f t="shared" si="31"/>
        <v>9548000</v>
      </c>
      <c r="M60" s="5">
        <v>-616000</v>
      </c>
      <c r="N60" s="5">
        <v>9548000</v>
      </c>
      <c r="O60" s="5">
        <f>(L60-N60)</f>
        <v>0</v>
      </c>
      <c r="P60" s="5">
        <v>0</v>
      </c>
      <c r="Q60" s="5">
        <v>9548000</v>
      </c>
      <c r="R60" s="5">
        <f>N60-Q60</f>
        <v>0</v>
      </c>
      <c r="S60" s="5">
        <v>0</v>
      </c>
      <c r="T60" s="5">
        <v>9548000</v>
      </c>
      <c r="U60" s="5">
        <v>0</v>
      </c>
      <c r="V60" s="5">
        <v>9548000</v>
      </c>
      <c r="W60" s="5">
        <f>T60-V60</f>
        <v>0</v>
      </c>
      <c r="X60" s="37">
        <f>L60-Q60</f>
        <v>0</v>
      </c>
    </row>
    <row r="61" spans="1:24" ht="48.75" customHeight="1">
      <c r="A61" s="34" t="s">
        <v>539</v>
      </c>
      <c r="B61" s="57" t="s">
        <v>81</v>
      </c>
      <c r="C61" s="4">
        <f aca="true" t="shared" si="41" ref="C61:K61">SUM(C62)</f>
        <v>298853565724</v>
      </c>
      <c r="D61" s="4">
        <f t="shared" si="41"/>
        <v>0</v>
      </c>
      <c r="E61" s="4">
        <f t="shared" si="41"/>
        <v>151025175</v>
      </c>
      <c r="F61" s="4">
        <f t="shared" si="41"/>
        <v>6931383863.07</v>
      </c>
      <c r="G61" s="4">
        <f t="shared" si="41"/>
        <v>5301325955</v>
      </c>
      <c r="H61" s="4">
        <f t="shared" si="41"/>
        <v>0</v>
      </c>
      <c r="I61" s="4">
        <f t="shared" si="41"/>
        <v>151025175</v>
      </c>
      <c r="J61" s="4">
        <f t="shared" si="41"/>
        <v>20750780148.07</v>
      </c>
      <c r="K61" s="4">
        <f t="shared" si="41"/>
        <v>10205326373</v>
      </c>
      <c r="L61" s="4">
        <f t="shared" si="31"/>
        <v>309247994324.07</v>
      </c>
      <c r="M61" s="4">
        <f aca="true" t="shared" si="42" ref="M61:X61">SUM(M62)</f>
        <v>49527368214</v>
      </c>
      <c r="N61" s="4">
        <f t="shared" si="42"/>
        <v>308971231402</v>
      </c>
      <c r="O61" s="4">
        <f t="shared" si="42"/>
        <v>276762922.0700073</v>
      </c>
      <c r="P61" s="4">
        <f t="shared" si="42"/>
        <v>50474152509</v>
      </c>
      <c r="Q61" s="4">
        <f t="shared" si="42"/>
        <v>308971231402</v>
      </c>
      <c r="R61" s="4">
        <f t="shared" si="42"/>
        <v>0</v>
      </c>
      <c r="S61" s="4">
        <f t="shared" si="42"/>
        <v>49786307310</v>
      </c>
      <c r="T61" s="4">
        <f t="shared" si="42"/>
        <v>308241748626</v>
      </c>
      <c r="U61" s="4">
        <f t="shared" si="42"/>
        <v>50619667118</v>
      </c>
      <c r="V61" s="4">
        <f t="shared" si="42"/>
        <v>306579678326</v>
      </c>
      <c r="W61" s="4">
        <f t="shared" si="42"/>
        <v>1662070300</v>
      </c>
      <c r="X61" s="35">
        <f t="shared" si="42"/>
        <v>276762922.0700073</v>
      </c>
    </row>
    <row r="62" spans="1:24" ht="24.75" customHeight="1">
      <c r="A62" s="34" t="s">
        <v>239</v>
      </c>
      <c r="B62" s="57" t="s">
        <v>3</v>
      </c>
      <c r="C62" s="4">
        <f aca="true" t="shared" si="43" ref="C62:K62">SUM(C63+C94+C100+C102)</f>
        <v>298853565724</v>
      </c>
      <c r="D62" s="4">
        <f t="shared" si="43"/>
        <v>0</v>
      </c>
      <c r="E62" s="4">
        <f t="shared" si="43"/>
        <v>151025175</v>
      </c>
      <c r="F62" s="4">
        <f t="shared" si="43"/>
        <v>6931383863.07</v>
      </c>
      <c r="G62" s="4">
        <f t="shared" si="43"/>
        <v>5301325955</v>
      </c>
      <c r="H62" s="4">
        <f t="shared" si="43"/>
        <v>0</v>
      </c>
      <c r="I62" s="4">
        <f t="shared" si="43"/>
        <v>151025175</v>
      </c>
      <c r="J62" s="4">
        <f t="shared" si="43"/>
        <v>20750780148.07</v>
      </c>
      <c r="K62" s="4">
        <f t="shared" si="43"/>
        <v>10205326373</v>
      </c>
      <c r="L62" s="4">
        <f t="shared" si="31"/>
        <v>309247994324.07</v>
      </c>
      <c r="M62" s="4">
        <f aca="true" t="shared" si="44" ref="M62:X62">SUM(M63+M94+M100+M102)</f>
        <v>49527368214</v>
      </c>
      <c r="N62" s="4">
        <f t="shared" si="44"/>
        <v>308971231402</v>
      </c>
      <c r="O62" s="4">
        <f t="shared" si="44"/>
        <v>276762922.0700073</v>
      </c>
      <c r="P62" s="4">
        <f t="shared" si="44"/>
        <v>50474152509</v>
      </c>
      <c r="Q62" s="4">
        <f t="shared" si="44"/>
        <v>308971231402</v>
      </c>
      <c r="R62" s="4">
        <f t="shared" si="44"/>
        <v>0</v>
      </c>
      <c r="S62" s="4">
        <f t="shared" si="44"/>
        <v>49786307310</v>
      </c>
      <c r="T62" s="4">
        <f t="shared" si="44"/>
        <v>308241748626</v>
      </c>
      <c r="U62" s="4">
        <f t="shared" si="44"/>
        <v>50619667118</v>
      </c>
      <c r="V62" s="4">
        <f t="shared" si="44"/>
        <v>306579678326</v>
      </c>
      <c r="W62" s="4">
        <f t="shared" si="44"/>
        <v>1662070300</v>
      </c>
      <c r="X62" s="35">
        <f t="shared" si="44"/>
        <v>276762922.0700073</v>
      </c>
    </row>
    <row r="63" spans="1:24" ht="24.75" customHeight="1">
      <c r="A63" s="34" t="s">
        <v>240</v>
      </c>
      <c r="B63" s="57" t="s">
        <v>4</v>
      </c>
      <c r="C63" s="4">
        <f aca="true" t="shared" si="45" ref="C63:K63">SUM(C64+C82+C92)</f>
        <v>297478565724</v>
      </c>
      <c r="D63" s="4">
        <f t="shared" si="45"/>
        <v>0</v>
      </c>
      <c r="E63" s="4">
        <f t="shared" si="45"/>
        <v>151025175</v>
      </c>
      <c r="F63" s="4">
        <f t="shared" si="45"/>
        <v>6931383863.07</v>
      </c>
      <c r="G63" s="4">
        <f t="shared" si="45"/>
        <v>5065387711</v>
      </c>
      <c r="H63" s="4">
        <f t="shared" si="45"/>
        <v>0</v>
      </c>
      <c r="I63" s="4">
        <f t="shared" si="45"/>
        <v>151025175</v>
      </c>
      <c r="J63" s="4">
        <f t="shared" si="45"/>
        <v>20680780148.07</v>
      </c>
      <c r="K63" s="4">
        <f t="shared" si="45"/>
        <v>9562305513</v>
      </c>
      <c r="L63" s="4">
        <f t="shared" si="31"/>
        <v>308446015184.07</v>
      </c>
      <c r="M63" s="4">
        <f aca="true" t="shared" si="46" ref="M63:X63">SUM(M64+M82+M92)</f>
        <v>49758306458</v>
      </c>
      <c r="N63" s="4">
        <f t="shared" si="46"/>
        <v>308169252262</v>
      </c>
      <c r="O63" s="4">
        <f t="shared" si="46"/>
        <v>276762922.0700073</v>
      </c>
      <c r="P63" s="4">
        <f t="shared" si="46"/>
        <v>49758306458</v>
      </c>
      <c r="Q63" s="4">
        <f t="shared" si="46"/>
        <v>308169252262</v>
      </c>
      <c r="R63" s="4">
        <f t="shared" si="46"/>
        <v>0</v>
      </c>
      <c r="S63" s="4">
        <f t="shared" si="46"/>
        <v>49758306458</v>
      </c>
      <c r="T63" s="4">
        <f t="shared" si="46"/>
        <v>308169252262</v>
      </c>
      <c r="U63" s="4">
        <f t="shared" si="46"/>
        <v>50555561858</v>
      </c>
      <c r="V63" s="4">
        <f t="shared" si="46"/>
        <v>306507181962</v>
      </c>
      <c r="W63" s="4">
        <f t="shared" si="46"/>
        <v>1662070300</v>
      </c>
      <c r="X63" s="35">
        <f t="shared" si="46"/>
        <v>276762922.0700073</v>
      </c>
    </row>
    <row r="64" spans="1:24" ht="24.75" customHeight="1">
      <c r="A64" s="34" t="s">
        <v>241</v>
      </c>
      <c r="B64" s="57" t="s">
        <v>5</v>
      </c>
      <c r="C64" s="4">
        <f aca="true" t="shared" si="47" ref="C64:K64">SUM(C65+C70+C72)</f>
        <v>238051620155</v>
      </c>
      <c r="D64" s="4">
        <f t="shared" si="47"/>
        <v>0</v>
      </c>
      <c r="E64" s="4">
        <f t="shared" si="47"/>
        <v>151025175</v>
      </c>
      <c r="F64" s="4">
        <f t="shared" si="47"/>
        <v>4564920154.07</v>
      </c>
      <c r="G64" s="4">
        <f t="shared" si="47"/>
        <v>4829895488</v>
      </c>
      <c r="H64" s="4">
        <f t="shared" si="47"/>
        <v>0</v>
      </c>
      <c r="I64" s="4">
        <f t="shared" si="47"/>
        <v>151025175</v>
      </c>
      <c r="J64" s="4">
        <f t="shared" si="47"/>
        <v>18214091081.07</v>
      </c>
      <c r="K64" s="4">
        <f t="shared" si="47"/>
        <v>6499642363</v>
      </c>
      <c r="L64" s="4">
        <f t="shared" si="31"/>
        <v>249615043698.07</v>
      </c>
      <c r="M64" s="4">
        <f aca="true" t="shared" si="48" ref="M64:X64">SUM(M65+M70+M72)</f>
        <v>43847107695</v>
      </c>
      <c r="N64" s="4">
        <f t="shared" si="48"/>
        <v>249338280776</v>
      </c>
      <c r="O64" s="4">
        <f t="shared" si="48"/>
        <v>276762922.0700073</v>
      </c>
      <c r="P64" s="4">
        <f t="shared" si="48"/>
        <v>43847107695</v>
      </c>
      <c r="Q64" s="4">
        <f t="shared" si="48"/>
        <v>249338280776</v>
      </c>
      <c r="R64" s="4">
        <f t="shared" si="48"/>
        <v>0</v>
      </c>
      <c r="S64" s="4">
        <f t="shared" si="48"/>
        <v>43847107695</v>
      </c>
      <c r="T64" s="4">
        <f t="shared" si="48"/>
        <v>249338280776</v>
      </c>
      <c r="U64" s="4">
        <f t="shared" si="48"/>
        <v>43847107695</v>
      </c>
      <c r="V64" s="4">
        <f t="shared" si="48"/>
        <v>249338280776</v>
      </c>
      <c r="W64" s="4">
        <f t="shared" si="48"/>
        <v>0</v>
      </c>
      <c r="X64" s="35">
        <f t="shared" si="48"/>
        <v>276762922.0700073</v>
      </c>
    </row>
    <row r="65" spans="1:24" ht="24.75" customHeight="1">
      <c r="A65" s="34" t="s">
        <v>242</v>
      </c>
      <c r="B65" s="57" t="s">
        <v>6</v>
      </c>
      <c r="C65" s="4">
        <f aca="true" t="shared" si="49" ref="C65:K65">SUM(C66:C69)</f>
        <v>186291420155</v>
      </c>
      <c r="D65" s="4">
        <f t="shared" si="49"/>
        <v>0</v>
      </c>
      <c r="E65" s="4">
        <f t="shared" si="49"/>
        <v>151025175</v>
      </c>
      <c r="F65" s="4">
        <f t="shared" si="49"/>
        <v>4564361328.07</v>
      </c>
      <c r="G65" s="4">
        <f t="shared" si="49"/>
        <v>318771379</v>
      </c>
      <c r="H65" s="4">
        <f t="shared" si="49"/>
        <v>0</v>
      </c>
      <c r="I65" s="4">
        <f t="shared" si="49"/>
        <v>151025175</v>
      </c>
      <c r="J65" s="4">
        <f t="shared" si="49"/>
        <v>17693532255.07</v>
      </c>
      <c r="K65" s="4">
        <f t="shared" si="49"/>
        <v>1318771379</v>
      </c>
      <c r="L65" s="4">
        <f t="shared" si="31"/>
        <v>202515155856.07</v>
      </c>
      <c r="M65" s="4">
        <f aca="true" t="shared" si="50" ref="M65:X65">SUM(M66:M69)</f>
        <v>15919218522</v>
      </c>
      <c r="N65" s="4">
        <f t="shared" si="50"/>
        <v>202238392934</v>
      </c>
      <c r="O65" s="4">
        <f t="shared" si="50"/>
        <v>276762922.0700073</v>
      </c>
      <c r="P65" s="4">
        <f t="shared" si="50"/>
        <v>15919218522</v>
      </c>
      <c r="Q65" s="4">
        <f t="shared" si="50"/>
        <v>202238392934</v>
      </c>
      <c r="R65" s="4">
        <f t="shared" si="50"/>
        <v>0</v>
      </c>
      <c r="S65" s="4">
        <f t="shared" si="50"/>
        <v>15919218522</v>
      </c>
      <c r="T65" s="4">
        <f t="shared" si="50"/>
        <v>202238392934</v>
      </c>
      <c r="U65" s="4">
        <f t="shared" si="50"/>
        <v>15919218522</v>
      </c>
      <c r="V65" s="4">
        <f t="shared" si="50"/>
        <v>202238392934</v>
      </c>
      <c r="W65" s="4">
        <f t="shared" si="50"/>
        <v>0</v>
      </c>
      <c r="X65" s="35">
        <f t="shared" si="50"/>
        <v>276762922.0700073</v>
      </c>
    </row>
    <row r="66" spans="1:24" ht="24.75" customHeight="1">
      <c r="A66" s="36" t="s">
        <v>243</v>
      </c>
      <c r="B66" s="58" t="s">
        <v>7</v>
      </c>
      <c r="C66" s="5">
        <v>169671420155</v>
      </c>
      <c r="D66" s="5">
        <v>0</v>
      </c>
      <c r="E66" s="5">
        <v>151025175</v>
      </c>
      <c r="F66" s="5">
        <v>4564361328.07</v>
      </c>
      <c r="G66" s="5">
        <v>0</v>
      </c>
      <c r="H66" s="5">
        <v>0</v>
      </c>
      <c r="I66" s="5">
        <v>151025175</v>
      </c>
      <c r="J66" s="5">
        <v>16693532255.07</v>
      </c>
      <c r="K66" s="5">
        <v>1000000000</v>
      </c>
      <c r="L66" s="5">
        <f t="shared" si="31"/>
        <v>185213927235.07</v>
      </c>
      <c r="M66" s="5">
        <v>14497056308</v>
      </c>
      <c r="N66" s="5">
        <v>184937164313</v>
      </c>
      <c r="O66" s="5">
        <f>L66-N66</f>
        <v>276762922.0700073</v>
      </c>
      <c r="P66" s="5">
        <v>14497056308</v>
      </c>
      <c r="Q66" s="5">
        <v>184937164313</v>
      </c>
      <c r="R66" s="5">
        <f>N66-Q66</f>
        <v>0</v>
      </c>
      <c r="S66" s="5">
        <v>14497056308</v>
      </c>
      <c r="T66" s="5">
        <v>184937164313</v>
      </c>
      <c r="U66" s="5">
        <v>14497056308</v>
      </c>
      <c r="V66" s="5">
        <v>184937164313</v>
      </c>
      <c r="W66" s="5">
        <f>T66-V66</f>
        <v>0</v>
      </c>
      <c r="X66" s="37">
        <f>L66-Q66</f>
        <v>276762922.0700073</v>
      </c>
    </row>
    <row r="67" spans="1:24" ht="24.75" customHeight="1">
      <c r="A67" s="36" t="s">
        <v>137</v>
      </c>
      <c r="B67" s="59" t="s">
        <v>138</v>
      </c>
      <c r="C67" s="5">
        <v>16450000000</v>
      </c>
      <c r="D67" s="5">
        <v>0</v>
      </c>
      <c r="E67" s="5">
        <v>0</v>
      </c>
      <c r="F67" s="5">
        <v>0</v>
      </c>
      <c r="G67" s="5">
        <v>117497692</v>
      </c>
      <c r="H67" s="5">
        <v>0</v>
      </c>
      <c r="I67" s="5">
        <v>0</v>
      </c>
      <c r="J67" s="5">
        <v>0</v>
      </c>
      <c r="K67" s="5">
        <v>117497692</v>
      </c>
      <c r="L67" s="5">
        <f t="shared" si="31"/>
        <v>16332502308</v>
      </c>
      <c r="M67" s="5">
        <v>1302528880</v>
      </c>
      <c r="N67" s="5">
        <v>16332502308</v>
      </c>
      <c r="O67" s="5">
        <f>(L67-N67)</f>
        <v>0</v>
      </c>
      <c r="P67" s="5">
        <v>1302528880</v>
      </c>
      <c r="Q67" s="5">
        <v>16332502308</v>
      </c>
      <c r="R67" s="5">
        <f>N67-Q67</f>
        <v>0</v>
      </c>
      <c r="S67" s="5">
        <v>1302528880</v>
      </c>
      <c r="T67" s="5">
        <v>16332502308</v>
      </c>
      <c r="U67" s="5">
        <v>1302528880</v>
      </c>
      <c r="V67" s="5">
        <v>16332502308</v>
      </c>
      <c r="W67" s="5">
        <f>T67-V67</f>
        <v>0</v>
      </c>
      <c r="X67" s="37">
        <f>L67-Q67</f>
        <v>0</v>
      </c>
    </row>
    <row r="68" spans="1:24" ht="24.75" customHeight="1">
      <c r="A68" s="36" t="s">
        <v>244</v>
      </c>
      <c r="B68" s="58" t="s">
        <v>46</v>
      </c>
      <c r="C68" s="5">
        <v>170000000</v>
      </c>
      <c r="D68" s="5">
        <v>0</v>
      </c>
      <c r="E68" s="5">
        <v>0</v>
      </c>
      <c r="F68" s="5">
        <v>0</v>
      </c>
      <c r="G68" s="5">
        <v>32506479</v>
      </c>
      <c r="H68" s="5">
        <v>0</v>
      </c>
      <c r="I68" s="5">
        <v>0</v>
      </c>
      <c r="J68" s="5">
        <v>0</v>
      </c>
      <c r="K68" s="5">
        <v>32506479</v>
      </c>
      <c r="L68" s="5">
        <f t="shared" si="31"/>
        <v>137493521</v>
      </c>
      <c r="M68" s="5">
        <v>12320834</v>
      </c>
      <c r="N68" s="5">
        <v>137493521</v>
      </c>
      <c r="O68" s="5">
        <f>(L68-N68)</f>
        <v>0</v>
      </c>
      <c r="P68" s="5">
        <v>12320834</v>
      </c>
      <c r="Q68" s="5">
        <v>137493521</v>
      </c>
      <c r="R68" s="5">
        <f>N68-Q68</f>
        <v>0</v>
      </c>
      <c r="S68" s="5">
        <v>12320834</v>
      </c>
      <c r="T68" s="5">
        <v>137493521</v>
      </c>
      <c r="U68" s="5">
        <v>12320834</v>
      </c>
      <c r="V68" s="5">
        <v>137493521</v>
      </c>
      <c r="W68" s="5">
        <f>T68-V68</f>
        <v>0</v>
      </c>
      <c r="X68" s="37">
        <f>L68-Q68</f>
        <v>0</v>
      </c>
    </row>
    <row r="69" spans="1:24" ht="33" customHeight="1">
      <c r="A69" s="36" t="s">
        <v>747</v>
      </c>
      <c r="B69" s="58" t="s">
        <v>748</v>
      </c>
      <c r="C69" s="5">
        <v>0</v>
      </c>
      <c r="D69" s="5">
        <v>0</v>
      </c>
      <c r="E69" s="5">
        <v>0</v>
      </c>
      <c r="F69" s="5">
        <v>0</v>
      </c>
      <c r="G69" s="5">
        <v>168767208</v>
      </c>
      <c r="H69" s="5">
        <v>0</v>
      </c>
      <c r="I69" s="5">
        <v>0</v>
      </c>
      <c r="J69" s="5">
        <v>1000000000</v>
      </c>
      <c r="K69" s="5">
        <v>168767208</v>
      </c>
      <c r="L69" s="5">
        <f t="shared" si="31"/>
        <v>831232792</v>
      </c>
      <c r="M69" s="5">
        <v>107312500</v>
      </c>
      <c r="N69" s="5">
        <v>831232792</v>
      </c>
      <c r="O69" s="5">
        <f>(L69-N69)</f>
        <v>0</v>
      </c>
      <c r="P69" s="5">
        <v>107312500</v>
      </c>
      <c r="Q69" s="5">
        <v>831232792</v>
      </c>
      <c r="R69" s="5">
        <f>N69-Q69</f>
        <v>0</v>
      </c>
      <c r="S69" s="5">
        <v>107312500</v>
      </c>
      <c r="T69" s="5">
        <v>831232792</v>
      </c>
      <c r="U69" s="5">
        <v>107312500</v>
      </c>
      <c r="V69" s="5">
        <v>831232792</v>
      </c>
      <c r="W69" s="5">
        <f>T69-V69</f>
        <v>0</v>
      </c>
      <c r="X69" s="37">
        <f>L69-Q69</f>
        <v>0</v>
      </c>
    </row>
    <row r="70" spans="1:24" ht="24.75" customHeight="1">
      <c r="A70" s="34" t="s">
        <v>245</v>
      </c>
      <c r="B70" s="57" t="s">
        <v>9</v>
      </c>
      <c r="C70" s="4">
        <f aca="true" t="shared" si="51" ref="C70:K70">SUM(C71)</f>
        <v>2600000000</v>
      </c>
      <c r="D70" s="4">
        <f t="shared" si="51"/>
        <v>0</v>
      </c>
      <c r="E70" s="4">
        <f t="shared" si="51"/>
        <v>0</v>
      </c>
      <c r="F70" s="4">
        <f t="shared" si="51"/>
        <v>0</v>
      </c>
      <c r="G70" s="4">
        <f t="shared" si="51"/>
        <v>1293454020</v>
      </c>
      <c r="H70" s="4">
        <f t="shared" si="51"/>
        <v>0</v>
      </c>
      <c r="I70" s="4">
        <f t="shared" si="51"/>
        <v>0</v>
      </c>
      <c r="J70" s="4">
        <f t="shared" si="51"/>
        <v>0</v>
      </c>
      <c r="K70" s="4">
        <f t="shared" si="51"/>
        <v>1293454020</v>
      </c>
      <c r="L70" s="4">
        <f t="shared" si="31"/>
        <v>1306545980</v>
      </c>
      <c r="M70" s="4">
        <f aca="true" t="shared" si="52" ref="M70:X70">SUM(M71)</f>
        <v>293212040</v>
      </c>
      <c r="N70" s="4">
        <f t="shared" si="52"/>
        <v>1306545980</v>
      </c>
      <c r="O70" s="4">
        <f t="shared" si="52"/>
        <v>0</v>
      </c>
      <c r="P70" s="4">
        <f t="shared" si="52"/>
        <v>293212040</v>
      </c>
      <c r="Q70" s="4">
        <f t="shared" si="52"/>
        <v>1306545980</v>
      </c>
      <c r="R70" s="4">
        <f t="shared" si="52"/>
        <v>0</v>
      </c>
      <c r="S70" s="4">
        <f t="shared" si="52"/>
        <v>293212040</v>
      </c>
      <c r="T70" s="4">
        <f t="shared" si="52"/>
        <v>1306545980</v>
      </c>
      <c r="U70" s="4">
        <f t="shared" si="52"/>
        <v>293212040</v>
      </c>
      <c r="V70" s="4">
        <f t="shared" si="52"/>
        <v>1306545980</v>
      </c>
      <c r="W70" s="4">
        <f t="shared" si="52"/>
        <v>0</v>
      </c>
      <c r="X70" s="35">
        <f t="shared" si="52"/>
        <v>0</v>
      </c>
    </row>
    <row r="71" spans="1:24" ht="24.75" customHeight="1">
      <c r="A71" s="36" t="s">
        <v>246</v>
      </c>
      <c r="B71" s="58" t="s">
        <v>10</v>
      </c>
      <c r="C71" s="5">
        <v>2600000000</v>
      </c>
      <c r="D71" s="5">
        <v>0</v>
      </c>
      <c r="E71" s="5">
        <v>0</v>
      </c>
      <c r="F71" s="5">
        <v>0</v>
      </c>
      <c r="G71" s="5">
        <v>1293454020</v>
      </c>
      <c r="H71" s="5">
        <v>0</v>
      </c>
      <c r="I71" s="5">
        <v>0</v>
      </c>
      <c r="J71" s="5">
        <v>0</v>
      </c>
      <c r="K71" s="5">
        <v>1293454020</v>
      </c>
      <c r="L71" s="5">
        <f t="shared" si="31"/>
        <v>1306545980</v>
      </c>
      <c r="M71" s="5">
        <v>293212040</v>
      </c>
      <c r="N71" s="5">
        <v>1306545980</v>
      </c>
      <c r="O71" s="5">
        <f>(L71-N71)</f>
        <v>0</v>
      </c>
      <c r="P71" s="5">
        <v>293212040</v>
      </c>
      <c r="Q71" s="5">
        <v>1306545980</v>
      </c>
      <c r="R71" s="5">
        <f>N71-Q71</f>
        <v>0</v>
      </c>
      <c r="S71" s="5">
        <v>293212040</v>
      </c>
      <c r="T71" s="5">
        <v>1306545980</v>
      </c>
      <c r="U71" s="5">
        <v>293212040</v>
      </c>
      <c r="V71" s="5">
        <v>1306545980</v>
      </c>
      <c r="W71" s="5">
        <f>T71-V71</f>
        <v>0</v>
      </c>
      <c r="X71" s="37">
        <f>L71-Q71</f>
        <v>0</v>
      </c>
    </row>
    <row r="72" spans="1:24" ht="24.75" customHeight="1">
      <c r="A72" s="34" t="s">
        <v>247</v>
      </c>
      <c r="B72" s="57" t="s">
        <v>13</v>
      </c>
      <c r="C72" s="4">
        <f aca="true" t="shared" si="53" ref="C72:K72">SUM(C73:C81)</f>
        <v>49160200000</v>
      </c>
      <c r="D72" s="4">
        <f t="shared" si="53"/>
        <v>0</v>
      </c>
      <c r="E72" s="4">
        <f t="shared" si="53"/>
        <v>0</v>
      </c>
      <c r="F72" s="4">
        <f t="shared" si="53"/>
        <v>558826</v>
      </c>
      <c r="G72" s="4">
        <f t="shared" si="53"/>
        <v>3217670089</v>
      </c>
      <c r="H72" s="4">
        <f t="shared" si="53"/>
        <v>0</v>
      </c>
      <c r="I72" s="4">
        <f t="shared" si="53"/>
        <v>0</v>
      </c>
      <c r="J72" s="4">
        <f t="shared" si="53"/>
        <v>520558826</v>
      </c>
      <c r="K72" s="4">
        <f t="shared" si="53"/>
        <v>3887416964</v>
      </c>
      <c r="L72" s="4">
        <f t="shared" si="31"/>
        <v>45793341862</v>
      </c>
      <c r="M72" s="4">
        <f aca="true" t="shared" si="54" ref="M72:X72">SUM(M73:M81)</f>
        <v>27634677133</v>
      </c>
      <c r="N72" s="4">
        <f t="shared" si="54"/>
        <v>45793341862</v>
      </c>
      <c r="O72" s="4">
        <f t="shared" si="54"/>
        <v>0</v>
      </c>
      <c r="P72" s="4">
        <f t="shared" si="54"/>
        <v>27634677133</v>
      </c>
      <c r="Q72" s="4">
        <f t="shared" si="54"/>
        <v>45793341862</v>
      </c>
      <c r="R72" s="4">
        <f t="shared" si="54"/>
        <v>0</v>
      </c>
      <c r="S72" s="4">
        <f t="shared" si="54"/>
        <v>27634677133</v>
      </c>
      <c r="T72" s="4">
        <f t="shared" si="54"/>
        <v>45793341862</v>
      </c>
      <c r="U72" s="4">
        <f t="shared" si="54"/>
        <v>27634677133</v>
      </c>
      <c r="V72" s="4">
        <f t="shared" si="54"/>
        <v>45793341862</v>
      </c>
      <c r="W72" s="4">
        <f t="shared" si="54"/>
        <v>0</v>
      </c>
      <c r="X72" s="35">
        <f t="shared" si="54"/>
        <v>0</v>
      </c>
    </row>
    <row r="73" spans="1:24" ht="24.75" customHeight="1">
      <c r="A73" s="36" t="s">
        <v>248</v>
      </c>
      <c r="B73" s="58" t="s">
        <v>14</v>
      </c>
      <c r="C73" s="5">
        <v>1450000000</v>
      </c>
      <c r="D73" s="5">
        <v>0</v>
      </c>
      <c r="E73" s="5">
        <v>0</v>
      </c>
      <c r="F73" s="5">
        <v>0</v>
      </c>
      <c r="G73" s="5">
        <v>164374723</v>
      </c>
      <c r="H73" s="5">
        <v>0</v>
      </c>
      <c r="I73" s="5">
        <v>0</v>
      </c>
      <c r="J73" s="5">
        <v>0</v>
      </c>
      <c r="K73" s="5">
        <v>164374723</v>
      </c>
      <c r="L73" s="5">
        <f t="shared" si="31"/>
        <v>1285625277</v>
      </c>
      <c r="M73" s="5">
        <v>76577438</v>
      </c>
      <c r="N73" s="5">
        <v>1285625277</v>
      </c>
      <c r="O73" s="5">
        <f aca="true" t="shared" si="55" ref="O73:O81">(L73-N73)</f>
        <v>0</v>
      </c>
      <c r="P73" s="5">
        <v>76577438</v>
      </c>
      <c r="Q73" s="5">
        <v>1285625277</v>
      </c>
      <c r="R73" s="5">
        <f aca="true" t="shared" si="56" ref="R73:R81">N73-Q73</f>
        <v>0</v>
      </c>
      <c r="S73" s="5">
        <v>76577438</v>
      </c>
      <c r="T73" s="5">
        <v>1285625277</v>
      </c>
      <c r="U73" s="5">
        <v>76577438</v>
      </c>
      <c r="V73" s="5">
        <v>1285625277</v>
      </c>
      <c r="W73" s="5"/>
      <c r="X73" s="37">
        <f aca="true" t="shared" si="57" ref="X73:X81">L73-Q73</f>
        <v>0</v>
      </c>
    </row>
    <row r="74" spans="1:24" ht="24.75" customHeight="1">
      <c r="A74" s="36" t="s">
        <v>249</v>
      </c>
      <c r="B74" s="58" t="s">
        <v>15</v>
      </c>
      <c r="C74" s="5">
        <v>900000000</v>
      </c>
      <c r="D74" s="5">
        <v>0</v>
      </c>
      <c r="E74" s="5">
        <v>0</v>
      </c>
      <c r="F74" s="5">
        <v>0</v>
      </c>
      <c r="G74" s="5">
        <v>167131749</v>
      </c>
      <c r="H74" s="5">
        <v>0</v>
      </c>
      <c r="I74" s="5">
        <v>0</v>
      </c>
      <c r="J74" s="5">
        <v>0</v>
      </c>
      <c r="K74" s="5">
        <v>167131749</v>
      </c>
      <c r="L74" s="5">
        <f t="shared" si="31"/>
        <v>732868251</v>
      </c>
      <c r="M74" s="5">
        <v>41013600</v>
      </c>
      <c r="N74" s="5">
        <v>732868251</v>
      </c>
      <c r="O74" s="5">
        <f t="shared" si="55"/>
        <v>0</v>
      </c>
      <c r="P74" s="5">
        <v>41013600</v>
      </c>
      <c r="Q74" s="5">
        <v>732868251</v>
      </c>
      <c r="R74" s="5">
        <f t="shared" si="56"/>
        <v>0</v>
      </c>
      <c r="S74" s="5">
        <v>41013600</v>
      </c>
      <c r="T74" s="5">
        <v>732868251</v>
      </c>
      <c r="U74" s="5">
        <v>41013600</v>
      </c>
      <c r="V74" s="5">
        <v>732868251</v>
      </c>
      <c r="W74" s="5"/>
      <c r="X74" s="37">
        <f t="shared" si="57"/>
        <v>0</v>
      </c>
    </row>
    <row r="75" spans="1:24" ht="24.75" customHeight="1">
      <c r="A75" s="36" t="s">
        <v>688</v>
      </c>
      <c r="B75" s="58" t="s">
        <v>17</v>
      </c>
      <c r="C75" s="5">
        <v>5000000000</v>
      </c>
      <c r="D75" s="5">
        <v>0</v>
      </c>
      <c r="E75" s="5">
        <v>0</v>
      </c>
      <c r="F75" s="5">
        <v>0</v>
      </c>
      <c r="G75" s="5">
        <v>980939798</v>
      </c>
      <c r="H75" s="5">
        <v>0</v>
      </c>
      <c r="I75" s="5">
        <v>0</v>
      </c>
      <c r="J75" s="5">
        <v>0</v>
      </c>
      <c r="K75" s="5">
        <v>1030939798</v>
      </c>
      <c r="L75" s="5">
        <f t="shared" si="31"/>
        <v>3969060202</v>
      </c>
      <c r="M75" s="5">
        <v>2072421</v>
      </c>
      <c r="N75" s="5">
        <v>3969060202</v>
      </c>
      <c r="O75" s="5">
        <f t="shared" si="55"/>
        <v>0</v>
      </c>
      <c r="P75" s="5">
        <v>2072421</v>
      </c>
      <c r="Q75" s="5">
        <v>3969060202</v>
      </c>
      <c r="R75" s="5">
        <f t="shared" si="56"/>
        <v>0</v>
      </c>
      <c r="S75" s="5">
        <v>2072421</v>
      </c>
      <c r="T75" s="5">
        <v>3969060202</v>
      </c>
      <c r="U75" s="5">
        <v>2072421</v>
      </c>
      <c r="V75" s="5">
        <v>3969060202</v>
      </c>
      <c r="W75" s="5"/>
      <c r="X75" s="37">
        <f t="shared" si="57"/>
        <v>0</v>
      </c>
    </row>
    <row r="76" spans="1:24" ht="24.75" customHeight="1">
      <c r="A76" s="36" t="s">
        <v>250</v>
      </c>
      <c r="B76" s="58" t="s">
        <v>18</v>
      </c>
      <c r="C76" s="5">
        <v>8600000000</v>
      </c>
      <c r="D76" s="5">
        <v>0</v>
      </c>
      <c r="E76" s="5">
        <v>0</v>
      </c>
      <c r="F76" s="5">
        <v>558826</v>
      </c>
      <c r="G76" s="5">
        <v>0</v>
      </c>
      <c r="H76" s="5">
        <v>0</v>
      </c>
      <c r="I76" s="5">
        <v>0</v>
      </c>
      <c r="J76" s="5">
        <v>20558826</v>
      </c>
      <c r="K76" s="5">
        <v>0</v>
      </c>
      <c r="L76" s="5">
        <f t="shared" si="31"/>
        <v>8620558826</v>
      </c>
      <c r="M76" s="5">
        <v>8605693293</v>
      </c>
      <c r="N76" s="5">
        <v>8620558826</v>
      </c>
      <c r="O76" s="5">
        <f t="shared" si="55"/>
        <v>0</v>
      </c>
      <c r="P76" s="5">
        <v>8605693293</v>
      </c>
      <c r="Q76" s="5">
        <v>8620558826</v>
      </c>
      <c r="R76" s="5">
        <f t="shared" si="56"/>
        <v>0</v>
      </c>
      <c r="S76" s="5">
        <v>8605693293</v>
      </c>
      <c r="T76" s="5">
        <v>8620558826</v>
      </c>
      <c r="U76" s="5">
        <v>8605693293</v>
      </c>
      <c r="V76" s="5">
        <v>8620558826</v>
      </c>
      <c r="W76" s="5"/>
      <c r="X76" s="37">
        <f t="shared" si="57"/>
        <v>0</v>
      </c>
    </row>
    <row r="77" spans="1:24" ht="24.75" customHeight="1">
      <c r="A77" s="36" t="s">
        <v>251</v>
      </c>
      <c r="B77" s="58" t="s">
        <v>19</v>
      </c>
      <c r="C77" s="5">
        <v>18500000000</v>
      </c>
      <c r="D77" s="5">
        <v>0</v>
      </c>
      <c r="E77" s="5">
        <v>0</v>
      </c>
      <c r="F77" s="5">
        <v>0</v>
      </c>
      <c r="G77" s="5">
        <v>13406983</v>
      </c>
      <c r="H77" s="5">
        <v>0</v>
      </c>
      <c r="I77" s="5">
        <v>0</v>
      </c>
      <c r="J77" s="5">
        <v>500000000</v>
      </c>
      <c r="K77" s="5">
        <v>623153858</v>
      </c>
      <c r="L77" s="5">
        <f t="shared" si="31"/>
        <v>18376846142</v>
      </c>
      <c r="M77" s="5">
        <v>18125468267</v>
      </c>
      <c r="N77" s="5">
        <v>18376846142</v>
      </c>
      <c r="O77" s="5">
        <f t="shared" si="55"/>
        <v>0</v>
      </c>
      <c r="P77" s="5">
        <v>18125468267</v>
      </c>
      <c r="Q77" s="5">
        <v>18376846142</v>
      </c>
      <c r="R77" s="5">
        <f t="shared" si="56"/>
        <v>0</v>
      </c>
      <c r="S77" s="5">
        <v>18125468267</v>
      </c>
      <c r="T77" s="5">
        <v>18376846142</v>
      </c>
      <c r="U77" s="5">
        <v>18125468267</v>
      </c>
      <c r="V77" s="5">
        <v>18376846142</v>
      </c>
      <c r="W77" s="5"/>
      <c r="X77" s="37">
        <f t="shared" si="57"/>
        <v>0</v>
      </c>
    </row>
    <row r="78" spans="1:24" ht="24.75" customHeight="1">
      <c r="A78" s="36" t="s">
        <v>252</v>
      </c>
      <c r="B78" s="58" t="s">
        <v>47</v>
      </c>
      <c r="C78" s="5">
        <v>700000000</v>
      </c>
      <c r="D78" s="5">
        <v>0</v>
      </c>
      <c r="E78" s="5">
        <v>0</v>
      </c>
      <c r="F78" s="5">
        <v>0</v>
      </c>
      <c r="G78" s="5">
        <v>108751570</v>
      </c>
      <c r="H78" s="5">
        <v>0</v>
      </c>
      <c r="I78" s="5">
        <v>0</v>
      </c>
      <c r="J78" s="5">
        <v>0</v>
      </c>
      <c r="K78" s="5">
        <v>108751570</v>
      </c>
      <c r="L78" s="5">
        <f t="shared" si="31"/>
        <v>591248430</v>
      </c>
      <c r="M78" s="5">
        <v>34695732</v>
      </c>
      <c r="N78" s="5">
        <v>591248430</v>
      </c>
      <c r="O78" s="5">
        <f t="shared" si="55"/>
        <v>0</v>
      </c>
      <c r="P78" s="5">
        <v>34695732</v>
      </c>
      <c r="Q78" s="5">
        <v>591248430</v>
      </c>
      <c r="R78" s="5">
        <f t="shared" si="56"/>
        <v>0</v>
      </c>
      <c r="S78" s="5">
        <v>34695732</v>
      </c>
      <c r="T78" s="5">
        <v>591248430</v>
      </c>
      <c r="U78" s="5">
        <v>34695732</v>
      </c>
      <c r="V78" s="5">
        <v>591248430</v>
      </c>
      <c r="W78" s="5"/>
      <c r="X78" s="37">
        <f t="shared" si="57"/>
        <v>0</v>
      </c>
    </row>
    <row r="79" spans="1:24" ht="24.75" customHeight="1">
      <c r="A79" s="36" t="s">
        <v>253</v>
      </c>
      <c r="B79" s="58" t="s">
        <v>48</v>
      </c>
      <c r="C79" s="5">
        <v>200000</v>
      </c>
      <c r="D79" s="5">
        <v>0</v>
      </c>
      <c r="E79" s="5">
        <v>0</v>
      </c>
      <c r="F79" s="5">
        <v>0</v>
      </c>
      <c r="G79" s="5">
        <v>78979</v>
      </c>
      <c r="H79" s="5">
        <v>0</v>
      </c>
      <c r="I79" s="5">
        <v>0</v>
      </c>
      <c r="J79" s="5">
        <v>0</v>
      </c>
      <c r="K79" s="5">
        <v>78979</v>
      </c>
      <c r="L79" s="5">
        <f t="shared" si="31"/>
        <v>121021</v>
      </c>
      <c r="M79" s="5">
        <v>7011</v>
      </c>
      <c r="N79" s="5">
        <v>121021</v>
      </c>
      <c r="O79" s="5">
        <f t="shared" si="55"/>
        <v>0</v>
      </c>
      <c r="P79" s="5">
        <v>7011</v>
      </c>
      <c r="Q79" s="5">
        <v>121021</v>
      </c>
      <c r="R79" s="5">
        <f t="shared" si="56"/>
        <v>0</v>
      </c>
      <c r="S79" s="5">
        <v>7011</v>
      </c>
      <c r="T79" s="5">
        <v>121021</v>
      </c>
      <c r="U79" s="5">
        <v>7011</v>
      </c>
      <c r="V79" s="5">
        <v>121021</v>
      </c>
      <c r="W79" s="5"/>
      <c r="X79" s="37">
        <f t="shared" si="57"/>
        <v>0</v>
      </c>
    </row>
    <row r="80" spans="1:24" ht="24.75" customHeight="1">
      <c r="A80" s="36" t="s">
        <v>254</v>
      </c>
      <c r="B80" s="58" t="s">
        <v>49</v>
      </c>
      <c r="C80" s="5">
        <v>10000000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10000000</v>
      </c>
      <c r="L80" s="5">
        <f t="shared" si="31"/>
        <v>0</v>
      </c>
      <c r="M80" s="5">
        <v>0</v>
      </c>
      <c r="N80" s="5">
        <v>0</v>
      </c>
      <c r="O80" s="5">
        <f t="shared" si="55"/>
        <v>0</v>
      </c>
      <c r="P80" s="5">
        <v>0</v>
      </c>
      <c r="Q80" s="5">
        <v>0</v>
      </c>
      <c r="R80" s="5">
        <f t="shared" si="56"/>
        <v>0</v>
      </c>
      <c r="S80" s="5">
        <v>0</v>
      </c>
      <c r="T80" s="5">
        <v>0</v>
      </c>
      <c r="U80" s="5">
        <v>0</v>
      </c>
      <c r="V80" s="5">
        <v>0</v>
      </c>
      <c r="W80" s="5"/>
      <c r="X80" s="37">
        <f t="shared" si="57"/>
        <v>0</v>
      </c>
    </row>
    <row r="81" spans="1:24" ht="24.75" customHeight="1">
      <c r="A81" s="36" t="s">
        <v>255</v>
      </c>
      <c r="B81" s="58" t="s">
        <v>256</v>
      </c>
      <c r="C81" s="5">
        <v>14000000000</v>
      </c>
      <c r="D81" s="5">
        <v>0</v>
      </c>
      <c r="E81" s="5">
        <v>0</v>
      </c>
      <c r="F81" s="5">
        <v>0</v>
      </c>
      <c r="G81" s="5">
        <v>1782986287</v>
      </c>
      <c r="H81" s="5">
        <v>0</v>
      </c>
      <c r="I81" s="5">
        <v>0</v>
      </c>
      <c r="J81" s="5">
        <v>0</v>
      </c>
      <c r="K81" s="5">
        <v>1782986287</v>
      </c>
      <c r="L81" s="5">
        <f t="shared" si="31"/>
        <v>12217013713</v>
      </c>
      <c r="M81" s="5">
        <v>749149371</v>
      </c>
      <c r="N81" s="5">
        <v>12217013713</v>
      </c>
      <c r="O81" s="5">
        <f t="shared" si="55"/>
        <v>0</v>
      </c>
      <c r="P81" s="5">
        <v>749149371</v>
      </c>
      <c r="Q81" s="5">
        <v>12217013713</v>
      </c>
      <c r="R81" s="5">
        <f t="shared" si="56"/>
        <v>0</v>
      </c>
      <c r="S81" s="5">
        <v>749149371</v>
      </c>
      <c r="T81" s="5">
        <v>12217013713</v>
      </c>
      <c r="U81" s="5">
        <v>749149371</v>
      </c>
      <c r="V81" s="5">
        <v>12217013713</v>
      </c>
      <c r="W81" s="5"/>
      <c r="X81" s="37">
        <f t="shared" si="57"/>
        <v>0</v>
      </c>
    </row>
    <row r="82" spans="1:24" ht="30" customHeight="1">
      <c r="A82" s="34" t="s">
        <v>257</v>
      </c>
      <c r="B82" s="57" t="s">
        <v>22</v>
      </c>
      <c r="C82" s="4">
        <f aca="true" t="shared" si="58" ref="C82:K82">SUM(C83+C85)</f>
        <v>56700000000</v>
      </c>
      <c r="D82" s="4">
        <f t="shared" si="58"/>
        <v>0</v>
      </c>
      <c r="E82" s="4">
        <f t="shared" si="58"/>
        <v>0</v>
      </c>
      <c r="F82" s="4">
        <f t="shared" si="58"/>
        <v>2366463709</v>
      </c>
      <c r="G82" s="4">
        <f t="shared" si="58"/>
        <v>235492223</v>
      </c>
      <c r="H82" s="4">
        <f t="shared" si="58"/>
        <v>0</v>
      </c>
      <c r="I82" s="4">
        <f t="shared" si="58"/>
        <v>0</v>
      </c>
      <c r="J82" s="4">
        <f t="shared" si="58"/>
        <v>2366463709</v>
      </c>
      <c r="K82" s="4">
        <f t="shared" si="58"/>
        <v>235492223</v>
      </c>
      <c r="L82" s="4">
        <f aca="true" t="shared" si="59" ref="L82:L113">(C82+H82-I82+J82-K82)</f>
        <v>58830971486</v>
      </c>
      <c r="M82" s="4">
        <f aca="true" t="shared" si="60" ref="M82:X82">SUM(M83+M85)</f>
        <v>5911198763</v>
      </c>
      <c r="N82" s="4">
        <f t="shared" si="60"/>
        <v>58830971486</v>
      </c>
      <c r="O82" s="4">
        <f t="shared" si="60"/>
        <v>0</v>
      </c>
      <c r="P82" s="4">
        <f t="shared" si="60"/>
        <v>5911198763</v>
      </c>
      <c r="Q82" s="4">
        <f t="shared" si="60"/>
        <v>58830971486</v>
      </c>
      <c r="R82" s="4">
        <f t="shared" si="60"/>
        <v>0</v>
      </c>
      <c r="S82" s="4">
        <f t="shared" si="60"/>
        <v>5911198763</v>
      </c>
      <c r="T82" s="4">
        <f t="shared" si="60"/>
        <v>58830971486</v>
      </c>
      <c r="U82" s="4">
        <f t="shared" si="60"/>
        <v>6708454163</v>
      </c>
      <c r="V82" s="4">
        <f t="shared" si="60"/>
        <v>57168901186</v>
      </c>
      <c r="W82" s="4">
        <f t="shared" si="60"/>
        <v>1662070300</v>
      </c>
      <c r="X82" s="35">
        <f t="shared" si="60"/>
        <v>0</v>
      </c>
    </row>
    <row r="83" spans="1:24" ht="27" customHeight="1">
      <c r="A83" s="34" t="s">
        <v>258</v>
      </c>
      <c r="B83" s="57" t="s">
        <v>23</v>
      </c>
      <c r="C83" s="4">
        <f aca="true" t="shared" si="61" ref="C83:K83">SUM(C84)</f>
        <v>9200000000</v>
      </c>
      <c r="D83" s="4">
        <f t="shared" si="61"/>
        <v>0</v>
      </c>
      <c r="E83" s="4">
        <f t="shared" si="61"/>
        <v>0</v>
      </c>
      <c r="F83" s="4">
        <f t="shared" si="61"/>
        <v>260812360</v>
      </c>
      <c r="G83" s="4">
        <f t="shared" si="61"/>
        <v>0</v>
      </c>
      <c r="H83" s="4">
        <f t="shared" si="61"/>
        <v>0</v>
      </c>
      <c r="I83" s="4">
        <f t="shared" si="61"/>
        <v>0</v>
      </c>
      <c r="J83" s="4">
        <f t="shared" si="61"/>
        <v>260812360</v>
      </c>
      <c r="K83" s="4">
        <f t="shared" si="61"/>
        <v>0</v>
      </c>
      <c r="L83" s="4">
        <f t="shared" si="59"/>
        <v>9460812360</v>
      </c>
      <c r="M83" s="4">
        <f aca="true" t="shared" si="62" ref="M83:X83">SUM(M84)</f>
        <v>738695100</v>
      </c>
      <c r="N83" s="4">
        <f t="shared" si="62"/>
        <v>9460812360</v>
      </c>
      <c r="O83" s="4">
        <f t="shared" si="62"/>
        <v>0</v>
      </c>
      <c r="P83" s="4">
        <f t="shared" si="62"/>
        <v>738695100</v>
      </c>
      <c r="Q83" s="4">
        <f t="shared" si="62"/>
        <v>9460812360</v>
      </c>
      <c r="R83" s="4">
        <f t="shared" si="62"/>
        <v>0</v>
      </c>
      <c r="S83" s="4">
        <f t="shared" si="62"/>
        <v>738695100</v>
      </c>
      <c r="T83" s="4">
        <f t="shared" si="62"/>
        <v>9460812360</v>
      </c>
      <c r="U83" s="4">
        <f t="shared" si="62"/>
        <v>1093038400</v>
      </c>
      <c r="V83" s="4">
        <f t="shared" si="62"/>
        <v>8722117260</v>
      </c>
      <c r="W83" s="4">
        <f t="shared" si="62"/>
        <v>738695100</v>
      </c>
      <c r="X83" s="35">
        <f t="shared" si="62"/>
        <v>0</v>
      </c>
    </row>
    <row r="84" spans="1:24" ht="24.75" customHeight="1">
      <c r="A84" s="36" t="s">
        <v>259</v>
      </c>
      <c r="B84" s="58" t="s">
        <v>24</v>
      </c>
      <c r="C84" s="5">
        <v>9200000000</v>
      </c>
      <c r="D84" s="5">
        <v>0</v>
      </c>
      <c r="E84" s="5">
        <v>0</v>
      </c>
      <c r="F84" s="5">
        <v>260812360</v>
      </c>
      <c r="G84" s="5">
        <v>0</v>
      </c>
      <c r="H84" s="5">
        <v>0</v>
      </c>
      <c r="I84" s="5">
        <v>0</v>
      </c>
      <c r="J84" s="5">
        <v>260812360</v>
      </c>
      <c r="K84" s="5">
        <v>0</v>
      </c>
      <c r="L84" s="5">
        <f t="shared" si="59"/>
        <v>9460812360</v>
      </c>
      <c r="M84" s="5">
        <v>738695100</v>
      </c>
      <c r="N84" s="5">
        <v>9460812360</v>
      </c>
      <c r="O84" s="5">
        <f>(L84-N84)</f>
        <v>0</v>
      </c>
      <c r="P84" s="5">
        <v>738695100</v>
      </c>
      <c r="Q84" s="5">
        <v>9460812360</v>
      </c>
      <c r="R84" s="5">
        <f>N84-Q84</f>
        <v>0</v>
      </c>
      <c r="S84" s="5">
        <v>738695100</v>
      </c>
      <c r="T84" s="5">
        <v>9460812360</v>
      </c>
      <c r="U84" s="5">
        <v>1093038400</v>
      </c>
      <c r="V84" s="5">
        <v>8722117260</v>
      </c>
      <c r="W84" s="5">
        <f>T84-V84</f>
        <v>738695100</v>
      </c>
      <c r="X84" s="37">
        <f>L84-Q84</f>
        <v>0</v>
      </c>
    </row>
    <row r="85" spans="1:24" ht="29.25" customHeight="1">
      <c r="A85" s="34" t="s">
        <v>260</v>
      </c>
      <c r="B85" s="57" t="s">
        <v>27</v>
      </c>
      <c r="C85" s="4">
        <f aca="true" t="shared" si="63" ref="C85:K85">SUM(C86:C91)</f>
        <v>47500000000</v>
      </c>
      <c r="D85" s="4">
        <f t="shared" si="63"/>
        <v>0</v>
      </c>
      <c r="E85" s="4">
        <f t="shared" si="63"/>
        <v>0</v>
      </c>
      <c r="F85" s="4">
        <f t="shared" si="63"/>
        <v>2105651349</v>
      </c>
      <c r="G85" s="4">
        <f t="shared" si="63"/>
        <v>235492223</v>
      </c>
      <c r="H85" s="4">
        <f t="shared" si="63"/>
        <v>0</v>
      </c>
      <c r="I85" s="4">
        <f t="shared" si="63"/>
        <v>0</v>
      </c>
      <c r="J85" s="4">
        <f t="shared" si="63"/>
        <v>2105651349</v>
      </c>
      <c r="K85" s="4">
        <f t="shared" si="63"/>
        <v>235492223</v>
      </c>
      <c r="L85" s="4">
        <f t="shared" si="59"/>
        <v>49370159126</v>
      </c>
      <c r="M85" s="4">
        <f aca="true" t="shared" si="64" ref="M85:X85">SUM(M86:M91)</f>
        <v>5172503663</v>
      </c>
      <c r="N85" s="4">
        <f t="shared" si="64"/>
        <v>49370159126</v>
      </c>
      <c r="O85" s="4">
        <f t="shared" si="64"/>
        <v>0</v>
      </c>
      <c r="P85" s="4">
        <f t="shared" si="64"/>
        <v>5172503663</v>
      </c>
      <c r="Q85" s="4">
        <f t="shared" si="64"/>
        <v>49370159126</v>
      </c>
      <c r="R85" s="4">
        <f t="shared" si="64"/>
        <v>0</v>
      </c>
      <c r="S85" s="4">
        <f t="shared" si="64"/>
        <v>5172503663</v>
      </c>
      <c r="T85" s="4">
        <f t="shared" si="64"/>
        <v>49370159126</v>
      </c>
      <c r="U85" s="4">
        <f t="shared" si="64"/>
        <v>5615415763</v>
      </c>
      <c r="V85" s="4">
        <f t="shared" si="64"/>
        <v>48446783926</v>
      </c>
      <c r="W85" s="4">
        <f t="shared" si="64"/>
        <v>923375200</v>
      </c>
      <c r="X85" s="35">
        <f t="shared" si="64"/>
        <v>0</v>
      </c>
    </row>
    <row r="86" spans="1:24" ht="24.75" customHeight="1">
      <c r="A86" s="36" t="s">
        <v>261</v>
      </c>
      <c r="B86" s="58" t="s">
        <v>28</v>
      </c>
      <c r="C86" s="5">
        <v>1150000000</v>
      </c>
      <c r="D86" s="5">
        <v>0</v>
      </c>
      <c r="E86" s="5">
        <v>0</v>
      </c>
      <c r="F86" s="5">
        <v>32812100</v>
      </c>
      <c r="G86" s="5">
        <v>0</v>
      </c>
      <c r="H86" s="5">
        <v>0</v>
      </c>
      <c r="I86" s="5">
        <v>0</v>
      </c>
      <c r="J86" s="5">
        <v>32812100</v>
      </c>
      <c r="K86" s="5">
        <v>0</v>
      </c>
      <c r="L86" s="5">
        <f t="shared" si="59"/>
        <v>1182812100</v>
      </c>
      <c r="M86" s="5">
        <v>92323200</v>
      </c>
      <c r="N86" s="5">
        <v>1182812100</v>
      </c>
      <c r="O86" s="5">
        <f aca="true" t="shared" si="65" ref="O86:O91">(L86-N86)</f>
        <v>0</v>
      </c>
      <c r="P86" s="5">
        <v>92323200</v>
      </c>
      <c r="Q86" s="5">
        <v>1182812100</v>
      </c>
      <c r="R86" s="5">
        <f aca="true" t="shared" si="66" ref="R86:R91">N86-Q86</f>
        <v>0</v>
      </c>
      <c r="S86" s="5">
        <v>92323200</v>
      </c>
      <c r="T86" s="5">
        <v>1182812100</v>
      </c>
      <c r="U86" s="5">
        <v>136680100</v>
      </c>
      <c r="V86" s="5">
        <v>1090488900</v>
      </c>
      <c r="W86" s="5">
        <f aca="true" t="shared" si="67" ref="W86:W91">T86-V86</f>
        <v>92323200</v>
      </c>
      <c r="X86" s="37">
        <f aca="true" t="shared" si="68" ref="X86:X91">L86-Q86</f>
        <v>0</v>
      </c>
    </row>
    <row r="87" spans="1:24" ht="24.75" customHeight="1">
      <c r="A87" s="36" t="s">
        <v>262</v>
      </c>
      <c r="B87" s="58" t="s">
        <v>29</v>
      </c>
      <c r="C87" s="5">
        <v>6900000000</v>
      </c>
      <c r="D87" s="5">
        <v>0</v>
      </c>
      <c r="E87" s="5">
        <v>0</v>
      </c>
      <c r="F87" s="5">
        <v>195432270</v>
      </c>
      <c r="G87" s="5">
        <v>0</v>
      </c>
      <c r="H87" s="5">
        <v>0</v>
      </c>
      <c r="I87" s="5">
        <v>0</v>
      </c>
      <c r="J87" s="5">
        <v>195432270</v>
      </c>
      <c r="K87" s="5">
        <v>0</v>
      </c>
      <c r="L87" s="5">
        <f t="shared" si="59"/>
        <v>7095432270</v>
      </c>
      <c r="M87" s="5">
        <v>554042200</v>
      </c>
      <c r="N87" s="5">
        <v>7095432270</v>
      </c>
      <c r="O87" s="5">
        <f t="shared" si="65"/>
        <v>0</v>
      </c>
      <c r="P87" s="5">
        <v>554042200</v>
      </c>
      <c r="Q87" s="5">
        <v>7095432270</v>
      </c>
      <c r="R87" s="5">
        <f t="shared" si="66"/>
        <v>0</v>
      </c>
      <c r="S87" s="5">
        <v>554042200</v>
      </c>
      <c r="T87" s="5">
        <v>7095432270</v>
      </c>
      <c r="U87" s="5">
        <v>819723600</v>
      </c>
      <c r="V87" s="5">
        <v>6541390070</v>
      </c>
      <c r="W87" s="5">
        <f t="shared" si="67"/>
        <v>554042200</v>
      </c>
      <c r="X87" s="37">
        <f t="shared" si="68"/>
        <v>0</v>
      </c>
    </row>
    <row r="88" spans="1:24" ht="24.75" customHeight="1">
      <c r="A88" s="36" t="s">
        <v>263</v>
      </c>
      <c r="B88" s="58" t="s">
        <v>30</v>
      </c>
      <c r="C88" s="5">
        <v>2300000000</v>
      </c>
      <c r="D88" s="5">
        <v>0</v>
      </c>
      <c r="E88" s="5">
        <v>0</v>
      </c>
      <c r="F88" s="5">
        <v>64669890</v>
      </c>
      <c r="G88" s="5">
        <v>0</v>
      </c>
      <c r="H88" s="5">
        <v>0</v>
      </c>
      <c r="I88" s="5">
        <v>0</v>
      </c>
      <c r="J88" s="5">
        <v>64669890</v>
      </c>
      <c r="K88" s="5">
        <v>0</v>
      </c>
      <c r="L88" s="5">
        <f t="shared" si="59"/>
        <v>2364669890</v>
      </c>
      <c r="M88" s="5">
        <v>184686600</v>
      </c>
      <c r="N88" s="5">
        <v>2364669890</v>
      </c>
      <c r="O88" s="5">
        <f t="shared" si="65"/>
        <v>0</v>
      </c>
      <c r="P88" s="5">
        <v>184686600</v>
      </c>
      <c r="Q88" s="5">
        <v>2364669890</v>
      </c>
      <c r="R88" s="5">
        <f t="shared" si="66"/>
        <v>0</v>
      </c>
      <c r="S88" s="5">
        <v>184686600</v>
      </c>
      <c r="T88" s="5">
        <v>2364669890</v>
      </c>
      <c r="U88" s="5">
        <v>273203500</v>
      </c>
      <c r="V88" s="5">
        <v>2179983290</v>
      </c>
      <c r="W88" s="5">
        <f t="shared" si="67"/>
        <v>184686600</v>
      </c>
      <c r="X88" s="37">
        <f t="shared" si="68"/>
        <v>0</v>
      </c>
    </row>
    <row r="89" spans="1:24" ht="24.75" customHeight="1">
      <c r="A89" s="36" t="s">
        <v>264</v>
      </c>
      <c r="B89" s="58" t="s">
        <v>31</v>
      </c>
      <c r="C89" s="5">
        <v>1150000000</v>
      </c>
      <c r="D89" s="5">
        <v>0</v>
      </c>
      <c r="E89" s="5">
        <v>0</v>
      </c>
      <c r="F89" s="5">
        <v>32812100</v>
      </c>
      <c r="G89" s="5">
        <v>0</v>
      </c>
      <c r="H89" s="5">
        <v>0</v>
      </c>
      <c r="I89" s="5">
        <v>0</v>
      </c>
      <c r="J89" s="5">
        <v>32812100</v>
      </c>
      <c r="K89" s="5">
        <v>0</v>
      </c>
      <c r="L89" s="5">
        <f t="shared" si="59"/>
        <v>1182812100</v>
      </c>
      <c r="M89" s="5">
        <v>92323200</v>
      </c>
      <c r="N89" s="5">
        <v>1182812100</v>
      </c>
      <c r="O89" s="5">
        <f t="shared" si="65"/>
        <v>0</v>
      </c>
      <c r="P89" s="5">
        <v>92323200</v>
      </c>
      <c r="Q89" s="5">
        <v>1182812100</v>
      </c>
      <c r="R89" s="5">
        <f t="shared" si="66"/>
        <v>0</v>
      </c>
      <c r="S89" s="5">
        <v>92323200</v>
      </c>
      <c r="T89" s="5">
        <v>1182812100</v>
      </c>
      <c r="U89" s="5">
        <v>136680100</v>
      </c>
      <c r="V89" s="5">
        <v>1090488900</v>
      </c>
      <c r="W89" s="5">
        <f t="shared" si="67"/>
        <v>92323200</v>
      </c>
      <c r="X89" s="37">
        <f t="shared" si="68"/>
        <v>0</v>
      </c>
    </row>
    <row r="90" spans="1:24" ht="24.75" customHeight="1">
      <c r="A90" s="36" t="s">
        <v>265</v>
      </c>
      <c r="B90" s="58" t="s">
        <v>50</v>
      </c>
      <c r="C90" s="5">
        <v>19000000000</v>
      </c>
      <c r="D90" s="5">
        <v>0</v>
      </c>
      <c r="E90" s="5">
        <v>0</v>
      </c>
      <c r="F90" s="5">
        <v>1315442134</v>
      </c>
      <c r="G90" s="5">
        <v>235492223</v>
      </c>
      <c r="H90" s="5">
        <v>0</v>
      </c>
      <c r="I90" s="5">
        <v>0</v>
      </c>
      <c r="J90" s="5">
        <v>1315442134</v>
      </c>
      <c r="K90" s="5">
        <v>235492223</v>
      </c>
      <c r="L90" s="5">
        <f t="shared" si="59"/>
        <v>20079949911</v>
      </c>
      <c r="M90" s="5">
        <v>2754687903</v>
      </c>
      <c r="N90" s="5">
        <v>20079949911</v>
      </c>
      <c r="O90" s="5">
        <f t="shared" si="65"/>
        <v>0</v>
      </c>
      <c r="P90" s="5">
        <v>2754687903</v>
      </c>
      <c r="Q90" s="5">
        <v>20079949911</v>
      </c>
      <c r="R90" s="5">
        <f t="shared" si="66"/>
        <v>0</v>
      </c>
      <c r="S90" s="5">
        <v>2754687903</v>
      </c>
      <c r="T90" s="5">
        <v>20079949911</v>
      </c>
      <c r="U90" s="5">
        <v>2754687903</v>
      </c>
      <c r="V90" s="5">
        <v>20079949911</v>
      </c>
      <c r="W90" s="5">
        <f t="shared" si="67"/>
        <v>0</v>
      </c>
      <c r="X90" s="37">
        <f t="shared" si="68"/>
        <v>0</v>
      </c>
    </row>
    <row r="91" spans="1:24" ht="24.75" customHeight="1">
      <c r="A91" s="36" t="s">
        <v>266</v>
      </c>
      <c r="B91" s="58" t="s">
        <v>51</v>
      </c>
      <c r="C91" s="5">
        <v>17000000000</v>
      </c>
      <c r="D91" s="5">
        <v>0</v>
      </c>
      <c r="E91" s="5">
        <v>0</v>
      </c>
      <c r="F91" s="5">
        <v>464482855</v>
      </c>
      <c r="G91" s="5">
        <v>0</v>
      </c>
      <c r="H91" s="5">
        <v>0</v>
      </c>
      <c r="I91" s="5">
        <v>0</v>
      </c>
      <c r="J91" s="5">
        <v>464482855</v>
      </c>
      <c r="K91" s="5">
        <v>0</v>
      </c>
      <c r="L91" s="5">
        <f t="shared" si="59"/>
        <v>17464482855</v>
      </c>
      <c r="M91" s="5">
        <v>1494440560</v>
      </c>
      <c r="N91" s="5">
        <v>17464482855</v>
      </c>
      <c r="O91" s="5">
        <f t="shared" si="65"/>
        <v>0</v>
      </c>
      <c r="P91" s="5">
        <v>1494440560</v>
      </c>
      <c r="Q91" s="5">
        <v>17464482855</v>
      </c>
      <c r="R91" s="5">
        <f t="shared" si="66"/>
        <v>0</v>
      </c>
      <c r="S91" s="5">
        <v>1494440560</v>
      </c>
      <c r="T91" s="5">
        <v>17464482855</v>
      </c>
      <c r="U91" s="5">
        <v>1494440560</v>
      </c>
      <c r="V91" s="5">
        <v>17464482855</v>
      </c>
      <c r="W91" s="5">
        <f t="shared" si="67"/>
        <v>0</v>
      </c>
      <c r="X91" s="37">
        <f t="shared" si="68"/>
        <v>0</v>
      </c>
    </row>
    <row r="92" spans="1:24" ht="29.25" customHeight="1">
      <c r="A92" s="34" t="s">
        <v>267</v>
      </c>
      <c r="B92" s="57" t="s">
        <v>268</v>
      </c>
      <c r="C92" s="4">
        <f aca="true" t="shared" si="69" ref="C92:K92">C93</f>
        <v>2726945569</v>
      </c>
      <c r="D92" s="4">
        <f t="shared" si="69"/>
        <v>0</v>
      </c>
      <c r="E92" s="4">
        <f t="shared" si="69"/>
        <v>0</v>
      </c>
      <c r="F92" s="4">
        <f t="shared" si="69"/>
        <v>0</v>
      </c>
      <c r="G92" s="4">
        <f t="shared" si="69"/>
        <v>0</v>
      </c>
      <c r="H92" s="4">
        <f t="shared" si="69"/>
        <v>0</v>
      </c>
      <c r="I92" s="4">
        <f t="shared" si="69"/>
        <v>0</v>
      </c>
      <c r="J92" s="4">
        <f t="shared" si="69"/>
        <v>100225358</v>
      </c>
      <c r="K92" s="4">
        <f t="shared" si="69"/>
        <v>2827170927</v>
      </c>
      <c r="L92" s="4">
        <f t="shared" si="59"/>
        <v>0</v>
      </c>
      <c r="M92" s="4">
        <f aca="true" t="shared" si="70" ref="M92:X92">M93</f>
        <v>0</v>
      </c>
      <c r="N92" s="4">
        <f t="shared" si="70"/>
        <v>0</v>
      </c>
      <c r="O92" s="4">
        <f t="shared" si="70"/>
        <v>0</v>
      </c>
      <c r="P92" s="4">
        <f t="shared" si="70"/>
        <v>0</v>
      </c>
      <c r="Q92" s="4">
        <f t="shared" si="70"/>
        <v>0</v>
      </c>
      <c r="R92" s="4">
        <f t="shared" si="70"/>
        <v>0</v>
      </c>
      <c r="S92" s="4">
        <f t="shared" si="70"/>
        <v>0</v>
      </c>
      <c r="T92" s="4">
        <f t="shared" si="70"/>
        <v>0</v>
      </c>
      <c r="U92" s="4">
        <f t="shared" si="70"/>
        <v>0</v>
      </c>
      <c r="V92" s="4">
        <f t="shared" si="70"/>
        <v>0</v>
      </c>
      <c r="W92" s="4">
        <f t="shared" si="70"/>
        <v>0</v>
      </c>
      <c r="X92" s="35">
        <f t="shared" si="70"/>
        <v>0</v>
      </c>
    </row>
    <row r="93" spans="1:24" ht="24.75" customHeight="1">
      <c r="A93" s="36" t="s">
        <v>269</v>
      </c>
      <c r="B93" s="58" t="s">
        <v>52</v>
      </c>
      <c r="C93" s="5">
        <v>2726945569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100225358</v>
      </c>
      <c r="K93" s="5">
        <v>2827170927</v>
      </c>
      <c r="L93" s="5">
        <f t="shared" si="59"/>
        <v>0</v>
      </c>
      <c r="M93" s="5">
        <v>0</v>
      </c>
      <c r="N93" s="5">
        <v>0</v>
      </c>
      <c r="O93" s="5">
        <f>(L93-N93)</f>
        <v>0</v>
      </c>
      <c r="P93" s="5">
        <v>0</v>
      </c>
      <c r="Q93" s="5">
        <v>0</v>
      </c>
      <c r="R93" s="5">
        <f>N93-Q93</f>
        <v>0</v>
      </c>
      <c r="S93" s="5">
        <v>0</v>
      </c>
      <c r="T93" s="5">
        <v>0</v>
      </c>
      <c r="U93" s="5">
        <v>0</v>
      </c>
      <c r="V93" s="5">
        <v>0</v>
      </c>
      <c r="W93" s="5">
        <f>T93-V93</f>
        <v>0</v>
      </c>
      <c r="X93" s="37">
        <f>L93-Q93</f>
        <v>0</v>
      </c>
    </row>
    <row r="94" spans="1:24" ht="24.75" customHeight="1">
      <c r="A94" s="34" t="s">
        <v>270</v>
      </c>
      <c r="B94" s="57" t="s">
        <v>36</v>
      </c>
      <c r="C94" s="4">
        <f aca="true" t="shared" si="71" ref="C94:K94">SUM(C95+C97)</f>
        <v>1355000000</v>
      </c>
      <c r="D94" s="4">
        <f t="shared" si="71"/>
        <v>0</v>
      </c>
      <c r="E94" s="4">
        <f t="shared" si="71"/>
        <v>0</v>
      </c>
      <c r="F94" s="4">
        <f t="shared" si="71"/>
        <v>0</v>
      </c>
      <c r="G94" s="4">
        <f t="shared" si="71"/>
        <v>235938244</v>
      </c>
      <c r="H94" s="4">
        <f t="shared" si="71"/>
        <v>0</v>
      </c>
      <c r="I94" s="4">
        <f t="shared" si="71"/>
        <v>0</v>
      </c>
      <c r="J94" s="4">
        <f t="shared" si="71"/>
        <v>70000000</v>
      </c>
      <c r="K94" s="4">
        <f t="shared" si="71"/>
        <v>623020860</v>
      </c>
      <c r="L94" s="4">
        <f t="shared" si="59"/>
        <v>801979140</v>
      </c>
      <c r="M94" s="4">
        <f aca="true" t="shared" si="72" ref="M94:X94">SUM(M95+M97)</f>
        <v>-230938244</v>
      </c>
      <c r="N94" s="4">
        <f t="shared" si="72"/>
        <v>801979140</v>
      </c>
      <c r="O94" s="4">
        <f t="shared" si="72"/>
        <v>0</v>
      </c>
      <c r="P94" s="4">
        <f t="shared" si="72"/>
        <v>715846051</v>
      </c>
      <c r="Q94" s="4">
        <f t="shared" si="72"/>
        <v>801979140</v>
      </c>
      <c r="R94" s="4">
        <f t="shared" si="72"/>
        <v>0</v>
      </c>
      <c r="S94" s="4">
        <f t="shared" si="72"/>
        <v>28000852</v>
      </c>
      <c r="T94" s="4">
        <f t="shared" si="72"/>
        <v>72496364</v>
      </c>
      <c r="U94" s="4">
        <f t="shared" si="72"/>
        <v>64105260</v>
      </c>
      <c r="V94" s="4">
        <f t="shared" si="72"/>
        <v>72496364</v>
      </c>
      <c r="W94" s="4">
        <f t="shared" si="72"/>
        <v>0</v>
      </c>
      <c r="X94" s="35">
        <f t="shared" si="72"/>
        <v>0</v>
      </c>
    </row>
    <row r="95" spans="1:24" ht="24.75" customHeight="1">
      <c r="A95" s="34" t="s">
        <v>271</v>
      </c>
      <c r="B95" s="57" t="s">
        <v>37</v>
      </c>
      <c r="C95" s="4">
        <f aca="true" t="shared" si="73" ref="C95:K95">SUM(C96)</f>
        <v>1300000000</v>
      </c>
      <c r="D95" s="4">
        <f t="shared" si="73"/>
        <v>0</v>
      </c>
      <c r="E95" s="4">
        <f t="shared" si="73"/>
        <v>0</v>
      </c>
      <c r="F95" s="4">
        <f t="shared" si="73"/>
        <v>0</v>
      </c>
      <c r="G95" s="4">
        <f t="shared" si="73"/>
        <v>201205200</v>
      </c>
      <c r="H95" s="4">
        <f t="shared" si="73"/>
        <v>0</v>
      </c>
      <c r="I95" s="4">
        <f t="shared" si="73"/>
        <v>0</v>
      </c>
      <c r="J95" s="4">
        <f t="shared" si="73"/>
        <v>0</v>
      </c>
      <c r="K95" s="4">
        <f t="shared" si="73"/>
        <v>573820000</v>
      </c>
      <c r="L95" s="4">
        <f t="shared" si="59"/>
        <v>726180000</v>
      </c>
      <c r="M95" s="4">
        <f aca="true" t="shared" si="74" ref="M95:X95">SUM(M96)</f>
        <v>-201205200</v>
      </c>
      <c r="N95" s="4">
        <f t="shared" si="74"/>
        <v>726180000</v>
      </c>
      <c r="O95" s="4">
        <f t="shared" si="74"/>
        <v>0</v>
      </c>
      <c r="P95" s="4">
        <f t="shared" si="74"/>
        <v>726180000</v>
      </c>
      <c r="Q95" s="4">
        <f t="shared" si="74"/>
        <v>726180000</v>
      </c>
      <c r="R95" s="4">
        <f t="shared" si="74"/>
        <v>0</v>
      </c>
      <c r="S95" s="4">
        <f t="shared" si="74"/>
        <v>0</v>
      </c>
      <c r="T95" s="4">
        <f t="shared" si="74"/>
        <v>0</v>
      </c>
      <c r="U95" s="4">
        <f t="shared" si="74"/>
        <v>0</v>
      </c>
      <c r="V95" s="4">
        <f t="shared" si="74"/>
        <v>0</v>
      </c>
      <c r="W95" s="4">
        <f t="shared" si="74"/>
        <v>0</v>
      </c>
      <c r="X95" s="35">
        <f t="shared" si="74"/>
        <v>0</v>
      </c>
    </row>
    <row r="96" spans="1:24" ht="24.75" customHeight="1">
      <c r="A96" s="36" t="s">
        <v>272</v>
      </c>
      <c r="B96" s="58" t="s">
        <v>38</v>
      </c>
      <c r="C96" s="5">
        <v>1300000000</v>
      </c>
      <c r="D96" s="5">
        <v>0</v>
      </c>
      <c r="E96" s="5">
        <v>0</v>
      </c>
      <c r="F96" s="5">
        <v>0</v>
      </c>
      <c r="G96" s="5">
        <v>201205200</v>
      </c>
      <c r="H96" s="5">
        <v>0</v>
      </c>
      <c r="I96" s="5">
        <v>0</v>
      </c>
      <c r="J96" s="5">
        <v>0</v>
      </c>
      <c r="K96" s="5">
        <v>573820000</v>
      </c>
      <c r="L96" s="5">
        <f t="shared" si="59"/>
        <v>726180000</v>
      </c>
      <c r="M96" s="5">
        <v>-201205200</v>
      </c>
      <c r="N96" s="5">
        <v>726180000</v>
      </c>
      <c r="O96" s="5">
        <f>(L96-N96)</f>
        <v>0</v>
      </c>
      <c r="P96" s="5">
        <v>726180000</v>
      </c>
      <c r="Q96" s="5">
        <v>726180000</v>
      </c>
      <c r="R96" s="5">
        <f>N96-Q96</f>
        <v>0</v>
      </c>
      <c r="S96" s="5">
        <v>0</v>
      </c>
      <c r="T96" s="5">
        <v>0</v>
      </c>
      <c r="U96" s="5">
        <v>0</v>
      </c>
      <c r="V96" s="5">
        <v>0</v>
      </c>
      <c r="W96" s="5">
        <f>T96-V96</f>
        <v>0</v>
      </c>
      <c r="X96" s="37">
        <f>L96-Q96</f>
        <v>0</v>
      </c>
    </row>
    <row r="97" spans="1:24" ht="24.75" customHeight="1">
      <c r="A97" s="34" t="s">
        <v>273</v>
      </c>
      <c r="B97" s="57" t="s">
        <v>39</v>
      </c>
      <c r="C97" s="4">
        <f aca="true" t="shared" si="75" ref="C97:K97">SUM(C98:C99)</f>
        <v>55000000</v>
      </c>
      <c r="D97" s="4">
        <f t="shared" si="75"/>
        <v>0</v>
      </c>
      <c r="E97" s="4">
        <f t="shared" si="75"/>
        <v>0</v>
      </c>
      <c r="F97" s="4">
        <f t="shared" si="75"/>
        <v>0</v>
      </c>
      <c r="G97" s="4">
        <f t="shared" si="75"/>
        <v>34733044</v>
      </c>
      <c r="H97" s="4">
        <f t="shared" si="75"/>
        <v>0</v>
      </c>
      <c r="I97" s="4">
        <f t="shared" si="75"/>
        <v>0</v>
      </c>
      <c r="J97" s="4">
        <f t="shared" si="75"/>
        <v>70000000</v>
      </c>
      <c r="K97" s="4">
        <f t="shared" si="75"/>
        <v>49200860</v>
      </c>
      <c r="L97" s="4">
        <f t="shared" si="59"/>
        <v>75799140</v>
      </c>
      <c r="M97" s="4">
        <f aca="true" t="shared" si="76" ref="M97:X97">SUM(M98:M99)</f>
        <v>-29733044</v>
      </c>
      <c r="N97" s="4">
        <f t="shared" si="76"/>
        <v>75799140</v>
      </c>
      <c r="O97" s="4">
        <f t="shared" si="76"/>
        <v>0</v>
      </c>
      <c r="P97" s="4">
        <f t="shared" si="76"/>
        <v>-10333949</v>
      </c>
      <c r="Q97" s="4">
        <f t="shared" si="76"/>
        <v>75799140</v>
      </c>
      <c r="R97" s="4">
        <f t="shared" si="76"/>
        <v>0</v>
      </c>
      <c r="S97" s="4">
        <f t="shared" si="76"/>
        <v>28000852</v>
      </c>
      <c r="T97" s="4">
        <f t="shared" si="76"/>
        <v>72496364</v>
      </c>
      <c r="U97" s="4">
        <f t="shared" si="76"/>
        <v>64105260</v>
      </c>
      <c r="V97" s="4">
        <f t="shared" si="76"/>
        <v>72496364</v>
      </c>
      <c r="W97" s="4">
        <f t="shared" si="76"/>
        <v>0</v>
      </c>
      <c r="X97" s="35">
        <f t="shared" si="76"/>
        <v>0</v>
      </c>
    </row>
    <row r="98" spans="1:24" ht="24.75" customHeight="1">
      <c r="A98" s="36" t="s">
        <v>274</v>
      </c>
      <c r="B98" s="58" t="s">
        <v>40</v>
      </c>
      <c r="C98" s="5">
        <v>25000000</v>
      </c>
      <c r="D98" s="5">
        <v>0</v>
      </c>
      <c r="E98" s="5">
        <v>0</v>
      </c>
      <c r="F98" s="5">
        <v>0</v>
      </c>
      <c r="G98" s="5">
        <v>15333920</v>
      </c>
      <c r="H98" s="5">
        <v>0</v>
      </c>
      <c r="I98" s="5">
        <v>0</v>
      </c>
      <c r="J98" s="5">
        <v>65000000</v>
      </c>
      <c r="K98" s="5">
        <v>24801736</v>
      </c>
      <c r="L98" s="5">
        <f t="shared" si="59"/>
        <v>65198264</v>
      </c>
      <c r="M98" s="5">
        <v>-10333920</v>
      </c>
      <c r="N98" s="5">
        <v>65198264</v>
      </c>
      <c r="O98" s="5">
        <f>(L98-N98)</f>
        <v>0</v>
      </c>
      <c r="P98" s="5">
        <v>-10333920</v>
      </c>
      <c r="Q98" s="5">
        <v>65198264</v>
      </c>
      <c r="R98" s="5">
        <f>N98-Q98</f>
        <v>0</v>
      </c>
      <c r="S98" s="5">
        <v>17399976</v>
      </c>
      <c r="T98" s="5">
        <v>61895488</v>
      </c>
      <c r="U98" s="5">
        <v>53504384</v>
      </c>
      <c r="V98" s="5">
        <v>61895488</v>
      </c>
      <c r="W98" s="5">
        <f>T98-V98</f>
        <v>0</v>
      </c>
      <c r="X98" s="37">
        <f>L98-Q98</f>
        <v>0</v>
      </c>
    </row>
    <row r="99" spans="1:24" ht="24.75" customHeight="1">
      <c r="A99" s="36" t="s">
        <v>275</v>
      </c>
      <c r="B99" s="58" t="s">
        <v>41</v>
      </c>
      <c r="C99" s="5">
        <v>30000000</v>
      </c>
      <c r="D99" s="5">
        <v>0</v>
      </c>
      <c r="E99" s="5">
        <v>0</v>
      </c>
      <c r="F99" s="5">
        <v>0</v>
      </c>
      <c r="G99" s="5">
        <v>19399124</v>
      </c>
      <c r="H99" s="5">
        <v>0</v>
      </c>
      <c r="I99" s="5">
        <v>0</v>
      </c>
      <c r="J99" s="5">
        <v>5000000</v>
      </c>
      <c r="K99" s="5">
        <v>24399124</v>
      </c>
      <c r="L99" s="5">
        <f t="shared" si="59"/>
        <v>10600876</v>
      </c>
      <c r="M99" s="5">
        <v>-19399124</v>
      </c>
      <c r="N99" s="5">
        <v>10600876</v>
      </c>
      <c r="O99" s="5">
        <f>(L99-N99)</f>
        <v>0</v>
      </c>
      <c r="P99" s="5">
        <v>-29</v>
      </c>
      <c r="Q99" s="5">
        <v>10600876</v>
      </c>
      <c r="R99" s="5">
        <f>N99-Q99</f>
        <v>0</v>
      </c>
      <c r="S99" s="5">
        <v>10600876</v>
      </c>
      <c r="T99" s="5">
        <v>10600876</v>
      </c>
      <c r="U99" s="5">
        <v>10600876</v>
      </c>
      <c r="V99" s="5">
        <v>10600876</v>
      </c>
      <c r="W99" s="5">
        <f>T99-V99</f>
        <v>0</v>
      </c>
      <c r="X99" s="37">
        <f>L99-Q99</f>
        <v>0</v>
      </c>
    </row>
    <row r="100" spans="1:24" ht="24.75" customHeight="1">
      <c r="A100" s="34" t="s">
        <v>276</v>
      </c>
      <c r="B100" s="57" t="s">
        <v>42</v>
      </c>
      <c r="C100" s="4">
        <f aca="true" t="shared" si="77" ref="C100:K100">SUM(C101)</f>
        <v>10000000</v>
      </c>
      <c r="D100" s="4">
        <f t="shared" si="77"/>
        <v>0</v>
      </c>
      <c r="E100" s="4">
        <f t="shared" si="77"/>
        <v>0</v>
      </c>
      <c r="F100" s="4">
        <f t="shared" si="77"/>
        <v>0</v>
      </c>
      <c r="G100" s="4">
        <f t="shared" si="77"/>
        <v>0</v>
      </c>
      <c r="H100" s="4">
        <f t="shared" si="77"/>
        <v>0</v>
      </c>
      <c r="I100" s="4">
        <f t="shared" si="77"/>
        <v>0</v>
      </c>
      <c r="J100" s="4">
        <f t="shared" si="77"/>
        <v>0</v>
      </c>
      <c r="K100" s="4">
        <f t="shared" si="77"/>
        <v>10000000</v>
      </c>
      <c r="L100" s="4">
        <f t="shared" si="59"/>
        <v>0</v>
      </c>
      <c r="M100" s="4">
        <f aca="true" t="shared" si="78" ref="M100:X100">SUM(M101)</f>
        <v>0</v>
      </c>
      <c r="N100" s="4">
        <f t="shared" si="78"/>
        <v>0</v>
      </c>
      <c r="O100" s="4">
        <f t="shared" si="78"/>
        <v>0</v>
      </c>
      <c r="P100" s="4">
        <f t="shared" si="78"/>
        <v>0</v>
      </c>
      <c r="Q100" s="4">
        <f t="shared" si="78"/>
        <v>0</v>
      </c>
      <c r="R100" s="4">
        <f t="shared" si="78"/>
        <v>0</v>
      </c>
      <c r="S100" s="4">
        <f t="shared" si="78"/>
        <v>0</v>
      </c>
      <c r="T100" s="4">
        <f t="shared" si="78"/>
        <v>0</v>
      </c>
      <c r="U100" s="4">
        <f t="shared" si="78"/>
        <v>0</v>
      </c>
      <c r="V100" s="4">
        <f t="shared" si="78"/>
        <v>0</v>
      </c>
      <c r="W100" s="4">
        <f t="shared" si="78"/>
        <v>0</v>
      </c>
      <c r="X100" s="35">
        <f t="shared" si="78"/>
        <v>0</v>
      </c>
    </row>
    <row r="101" spans="1:24" ht="24.75" customHeight="1">
      <c r="A101" s="36" t="s">
        <v>277</v>
      </c>
      <c r="B101" s="58" t="s">
        <v>43</v>
      </c>
      <c r="C101" s="5">
        <v>10000000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10000000</v>
      </c>
      <c r="L101" s="5">
        <f t="shared" si="59"/>
        <v>0</v>
      </c>
      <c r="M101" s="5">
        <v>0</v>
      </c>
      <c r="N101" s="5">
        <v>0</v>
      </c>
      <c r="O101" s="5">
        <f>(L101-N101)</f>
        <v>0</v>
      </c>
      <c r="P101" s="5">
        <v>0</v>
      </c>
      <c r="Q101" s="5">
        <v>0</v>
      </c>
      <c r="R101" s="5">
        <f>N101-Q101</f>
        <v>0</v>
      </c>
      <c r="S101" s="5">
        <v>0</v>
      </c>
      <c r="T101" s="5">
        <v>0</v>
      </c>
      <c r="U101" s="5">
        <v>0</v>
      </c>
      <c r="V101" s="5">
        <v>0</v>
      </c>
      <c r="W101" s="5">
        <f>T101-V101</f>
        <v>0</v>
      </c>
      <c r="X101" s="37">
        <f>L101-Q101</f>
        <v>0</v>
      </c>
    </row>
    <row r="102" spans="1:24" ht="24.75" customHeight="1">
      <c r="A102" s="34" t="s">
        <v>278</v>
      </c>
      <c r="B102" s="57" t="s">
        <v>44</v>
      </c>
      <c r="C102" s="4">
        <f aca="true" t="shared" si="79" ref="C102:K102">C103</f>
        <v>10000000</v>
      </c>
      <c r="D102" s="4">
        <f t="shared" si="79"/>
        <v>0</v>
      </c>
      <c r="E102" s="4">
        <f t="shared" si="79"/>
        <v>0</v>
      </c>
      <c r="F102" s="4">
        <f t="shared" si="79"/>
        <v>0</v>
      </c>
      <c r="G102" s="4">
        <f t="shared" si="79"/>
        <v>0</v>
      </c>
      <c r="H102" s="4">
        <f t="shared" si="79"/>
        <v>0</v>
      </c>
      <c r="I102" s="4">
        <f t="shared" si="79"/>
        <v>0</v>
      </c>
      <c r="J102" s="4">
        <f t="shared" si="79"/>
        <v>0</v>
      </c>
      <c r="K102" s="4">
        <f t="shared" si="79"/>
        <v>10000000</v>
      </c>
      <c r="L102" s="4">
        <f t="shared" si="59"/>
        <v>0</v>
      </c>
      <c r="M102" s="4">
        <f aca="true" t="shared" si="80" ref="M102:X102">M103</f>
        <v>0</v>
      </c>
      <c r="N102" s="4">
        <f t="shared" si="80"/>
        <v>0</v>
      </c>
      <c r="O102" s="4">
        <f t="shared" si="80"/>
        <v>0</v>
      </c>
      <c r="P102" s="4">
        <f t="shared" si="80"/>
        <v>0</v>
      </c>
      <c r="Q102" s="4">
        <f t="shared" si="80"/>
        <v>0</v>
      </c>
      <c r="R102" s="4">
        <f t="shared" si="80"/>
        <v>0</v>
      </c>
      <c r="S102" s="4">
        <f t="shared" si="80"/>
        <v>0</v>
      </c>
      <c r="T102" s="4">
        <f t="shared" si="80"/>
        <v>0</v>
      </c>
      <c r="U102" s="4">
        <f t="shared" si="80"/>
        <v>0</v>
      </c>
      <c r="V102" s="4">
        <f t="shared" si="80"/>
        <v>0</v>
      </c>
      <c r="W102" s="4">
        <f t="shared" si="80"/>
        <v>0</v>
      </c>
      <c r="X102" s="35">
        <f t="shared" si="80"/>
        <v>0</v>
      </c>
    </row>
    <row r="103" spans="1:24" ht="24.75" customHeight="1">
      <c r="A103" s="36" t="s">
        <v>279</v>
      </c>
      <c r="B103" s="58" t="s">
        <v>280</v>
      </c>
      <c r="C103" s="5">
        <v>10000000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10000000</v>
      </c>
      <c r="L103" s="5">
        <f t="shared" si="59"/>
        <v>0</v>
      </c>
      <c r="M103" s="5">
        <v>0</v>
      </c>
      <c r="N103" s="5">
        <v>0</v>
      </c>
      <c r="O103" s="5">
        <f>(L103-N103)</f>
        <v>0</v>
      </c>
      <c r="P103" s="5">
        <v>0</v>
      </c>
      <c r="Q103" s="5">
        <v>0</v>
      </c>
      <c r="R103" s="5">
        <f>N103-Q103</f>
        <v>0</v>
      </c>
      <c r="S103" s="5">
        <v>0</v>
      </c>
      <c r="T103" s="5">
        <v>0</v>
      </c>
      <c r="U103" s="5">
        <v>0</v>
      </c>
      <c r="V103" s="5">
        <v>0</v>
      </c>
      <c r="W103" s="5">
        <f>T103-V103</f>
        <v>0</v>
      </c>
      <c r="X103" s="37">
        <f>L103-Q103</f>
        <v>0</v>
      </c>
    </row>
    <row r="104" spans="1:24" ht="55.5" customHeight="1">
      <c r="A104" s="34" t="s">
        <v>540</v>
      </c>
      <c r="B104" s="57" t="s">
        <v>82</v>
      </c>
      <c r="C104" s="4">
        <f aca="true" t="shared" si="81" ref="C104:K104">C105</f>
        <v>21212100000</v>
      </c>
      <c r="D104" s="4">
        <f t="shared" si="81"/>
        <v>0</v>
      </c>
      <c r="E104" s="4">
        <f t="shared" si="81"/>
        <v>0</v>
      </c>
      <c r="F104" s="4">
        <f t="shared" si="81"/>
        <v>11377588</v>
      </c>
      <c r="G104" s="4">
        <f t="shared" si="81"/>
        <v>860733158</v>
      </c>
      <c r="H104" s="4">
        <f t="shared" si="81"/>
        <v>0</v>
      </c>
      <c r="I104" s="4">
        <f t="shared" si="81"/>
        <v>0</v>
      </c>
      <c r="J104" s="4">
        <f t="shared" si="81"/>
        <v>1281377588</v>
      </c>
      <c r="K104" s="4">
        <f t="shared" si="81"/>
        <v>1452733158</v>
      </c>
      <c r="L104" s="4">
        <f t="shared" si="59"/>
        <v>21040744430</v>
      </c>
      <c r="M104" s="4">
        <f aca="true" t="shared" si="82" ref="M104:X104">M105</f>
        <v>3604604514</v>
      </c>
      <c r="N104" s="4">
        <f t="shared" si="82"/>
        <v>21040744430</v>
      </c>
      <c r="O104" s="4">
        <f t="shared" si="82"/>
        <v>0</v>
      </c>
      <c r="P104" s="4">
        <f t="shared" si="82"/>
        <v>3634604514</v>
      </c>
      <c r="Q104" s="4">
        <f t="shared" si="82"/>
        <v>21040744430</v>
      </c>
      <c r="R104" s="4">
        <f t="shared" si="82"/>
        <v>0</v>
      </c>
      <c r="S104" s="4">
        <f t="shared" si="82"/>
        <v>3642403826</v>
      </c>
      <c r="T104" s="4">
        <f t="shared" si="82"/>
        <v>21033385342</v>
      </c>
      <c r="U104" s="4">
        <f t="shared" si="82"/>
        <v>3696276926</v>
      </c>
      <c r="V104" s="4">
        <f t="shared" si="82"/>
        <v>20916643342</v>
      </c>
      <c r="W104" s="4">
        <f t="shared" si="82"/>
        <v>116742000</v>
      </c>
      <c r="X104" s="35">
        <f t="shared" si="82"/>
        <v>0</v>
      </c>
    </row>
    <row r="105" spans="1:24" ht="24.75" customHeight="1">
      <c r="A105" s="34" t="s">
        <v>281</v>
      </c>
      <c r="B105" s="57" t="s">
        <v>3</v>
      </c>
      <c r="C105" s="4">
        <f aca="true" t="shared" si="83" ref="C105:K105">SUM(C106+C137+C141+C143)</f>
        <v>21212100000</v>
      </c>
      <c r="D105" s="4">
        <f t="shared" si="83"/>
        <v>0</v>
      </c>
      <c r="E105" s="4">
        <f t="shared" si="83"/>
        <v>0</v>
      </c>
      <c r="F105" s="4">
        <f t="shared" si="83"/>
        <v>11377588</v>
      </c>
      <c r="G105" s="4">
        <f t="shared" si="83"/>
        <v>860733158</v>
      </c>
      <c r="H105" s="4">
        <f t="shared" si="83"/>
        <v>0</v>
      </c>
      <c r="I105" s="4">
        <f t="shared" si="83"/>
        <v>0</v>
      </c>
      <c r="J105" s="4">
        <f t="shared" si="83"/>
        <v>1281377588</v>
      </c>
      <c r="K105" s="4">
        <f t="shared" si="83"/>
        <v>1452733158</v>
      </c>
      <c r="L105" s="4">
        <f t="shared" si="59"/>
        <v>21040744430</v>
      </c>
      <c r="M105" s="4">
        <f aca="true" t="shared" si="84" ref="M105:X105">SUM(M106+M137+M141+M143)</f>
        <v>3604604514</v>
      </c>
      <c r="N105" s="4">
        <f t="shared" si="84"/>
        <v>21040744430</v>
      </c>
      <c r="O105" s="4">
        <f t="shared" si="84"/>
        <v>0</v>
      </c>
      <c r="P105" s="4">
        <f t="shared" si="84"/>
        <v>3634604514</v>
      </c>
      <c r="Q105" s="4">
        <f t="shared" si="84"/>
        <v>21040744430</v>
      </c>
      <c r="R105" s="4">
        <f t="shared" si="84"/>
        <v>0</v>
      </c>
      <c r="S105" s="4">
        <f t="shared" si="84"/>
        <v>3642403826</v>
      </c>
      <c r="T105" s="4">
        <f t="shared" si="84"/>
        <v>21033385342</v>
      </c>
      <c r="U105" s="4">
        <f t="shared" si="84"/>
        <v>3696276926</v>
      </c>
      <c r="V105" s="4">
        <f t="shared" si="84"/>
        <v>20916643342</v>
      </c>
      <c r="W105" s="4">
        <f t="shared" si="84"/>
        <v>116742000</v>
      </c>
      <c r="X105" s="35">
        <f t="shared" si="84"/>
        <v>0</v>
      </c>
    </row>
    <row r="106" spans="1:24" ht="24.75" customHeight="1">
      <c r="A106" s="34" t="s">
        <v>282</v>
      </c>
      <c r="B106" s="57" t="s">
        <v>4</v>
      </c>
      <c r="C106" s="4">
        <f aca="true" t="shared" si="85" ref="C106:K106">SUM(C107+C125+C135)</f>
        <v>21062100000</v>
      </c>
      <c r="D106" s="4">
        <f t="shared" si="85"/>
        <v>0</v>
      </c>
      <c r="E106" s="4">
        <f t="shared" si="85"/>
        <v>0</v>
      </c>
      <c r="F106" s="4">
        <f t="shared" si="85"/>
        <v>11377588</v>
      </c>
      <c r="G106" s="4">
        <f t="shared" si="85"/>
        <v>823271132</v>
      </c>
      <c r="H106" s="4">
        <f t="shared" si="85"/>
        <v>0</v>
      </c>
      <c r="I106" s="4">
        <f t="shared" si="85"/>
        <v>0</v>
      </c>
      <c r="J106" s="4">
        <f t="shared" si="85"/>
        <v>1216377588</v>
      </c>
      <c r="K106" s="4">
        <f t="shared" si="85"/>
        <v>1300271132</v>
      </c>
      <c r="L106" s="4">
        <f t="shared" si="59"/>
        <v>20978206456</v>
      </c>
      <c r="M106" s="4">
        <f aca="true" t="shared" si="86" ref="M106:X106">SUM(M107+M125+M135)</f>
        <v>3632221714</v>
      </c>
      <c r="N106" s="4">
        <f t="shared" si="86"/>
        <v>20978206456</v>
      </c>
      <c r="O106" s="4">
        <f t="shared" si="86"/>
        <v>0</v>
      </c>
      <c r="P106" s="4">
        <f t="shared" si="86"/>
        <v>3632221714</v>
      </c>
      <c r="Q106" s="4">
        <f t="shared" si="86"/>
        <v>20978206456</v>
      </c>
      <c r="R106" s="4">
        <f t="shared" si="86"/>
        <v>0</v>
      </c>
      <c r="S106" s="4">
        <f t="shared" si="86"/>
        <v>3632221714</v>
      </c>
      <c r="T106" s="4">
        <f t="shared" si="86"/>
        <v>20978206456</v>
      </c>
      <c r="U106" s="4">
        <f t="shared" si="86"/>
        <v>3681746414</v>
      </c>
      <c r="V106" s="4">
        <f t="shared" si="86"/>
        <v>20861464456</v>
      </c>
      <c r="W106" s="4">
        <f t="shared" si="86"/>
        <v>116742000</v>
      </c>
      <c r="X106" s="35">
        <f t="shared" si="86"/>
        <v>0</v>
      </c>
    </row>
    <row r="107" spans="1:24" ht="24.75" customHeight="1">
      <c r="A107" s="34" t="s">
        <v>283</v>
      </c>
      <c r="B107" s="57" t="s">
        <v>5</v>
      </c>
      <c r="C107" s="4">
        <f aca="true" t="shared" si="87" ref="C107:K107">SUM(C108+C113+C115)</f>
        <v>16320100000</v>
      </c>
      <c r="D107" s="4">
        <f t="shared" si="87"/>
        <v>0</v>
      </c>
      <c r="E107" s="4">
        <f t="shared" si="87"/>
        <v>0</v>
      </c>
      <c r="F107" s="4">
        <f t="shared" si="87"/>
        <v>11377588</v>
      </c>
      <c r="G107" s="4">
        <f t="shared" si="87"/>
        <v>431693833</v>
      </c>
      <c r="H107" s="4">
        <f t="shared" si="87"/>
        <v>0</v>
      </c>
      <c r="I107" s="4">
        <f t="shared" si="87"/>
        <v>0</v>
      </c>
      <c r="J107" s="4">
        <f t="shared" si="87"/>
        <v>1216377588</v>
      </c>
      <c r="K107" s="4">
        <f t="shared" si="87"/>
        <v>606693833</v>
      </c>
      <c r="L107" s="4">
        <f t="shared" si="59"/>
        <v>16929783755</v>
      </c>
      <c r="M107" s="4">
        <f aca="true" t="shared" si="88" ref="M107:X107">SUM(M108+M113+M115)</f>
        <v>3193943757</v>
      </c>
      <c r="N107" s="4">
        <f t="shared" si="88"/>
        <v>16929783755</v>
      </c>
      <c r="O107" s="4">
        <f t="shared" si="88"/>
        <v>0</v>
      </c>
      <c r="P107" s="4">
        <f t="shared" si="88"/>
        <v>3193943757</v>
      </c>
      <c r="Q107" s="4">
        <f t="shared" si="88"/>
        <v>16929783755</v>
      </c>
      <c r="R107" s="4">
        <f t="shared" si="88"/>
        <v>0</v>
      </c>
      <c r="S107" s="4">
        <f t="shared" si="88"/>
        <v>3193943757</v>
      </c>
      <c r="T107" s="4">
        <f t="shared" si="88"/>
        <v>16929783755</v>
      </c>
      <c r="U107" s="4">
        <f t="shared" si="88"/>
        <v>3193943757</v>
      </c>
      <c r="V107" s="4">
        <f t="shared" si="88"/>
        <v>16929783755</v>
      </c>
      <c r="W107" s="4">
        <f t="shared" si="88"/>
        <v>0</v>
      </c>
      <c r="X107" s="35">
        <f t="shared" si="88"/>
        <v>0</v>
      </c>
    </row>
    <row r="108" spans="1:24" ht="24.75" customHeight="1">
      <c r="A108" s="34" t="s">
        <v>284</v>
      </c>
      <c r="B108" s="57" t="s">
        <v>6</v>
      </c>
      <c r="C108" s="4">
        <f aca="true" t="shared" si="89" ref="C108:K108">SUM(C109:C112)</f>
        <v>13600000000</v>
      </c>
      <c r="D108" s="4">
        <f t="shared" si="89"/>
        <v>0</v>
      </c>
      <c r="E108" s="4">
        <f t="shared" si="89"/>
        <v>0</v>
      </c>
      <c r="F108" s="4">
        <f t="shared" si="89"/>
        <v>0</v>
      </c>
      <c r="G108" s="4">
        <f t="shared" si="89"/>
        <v>340948169</v>
      </c>
      <c r="H108" s="4">
        <f t="shared" si="89"/>
        <v>0</v>
      </c>
      <c r="I108" s="4">
        <f t="shared" si="89"/>
        <v>0</v>
      </c>
      <c r="J108" s="4">
        <f t="shared" si="89"/>
        <v>1100000000</v>
      </c>
      <c r="K108" s="4">
        <f t="shared" si="89"/>
        <v>440948169</v>
      </c>
      <c r="L108" s="4">
        <f t="shared" si="59"/>
        <v>14259051831</v>
      </c>
      <c r="M108" s="4">
        <f aca="true" t="shared" si="90" ref="M108:X108">SUM(M109:M112)</f>
        <v>1270237485</v>
      </c>
      <c r="N108" s="4">
        <f t="shared" si="90"/>
        <v>14259051831</v>
      </c>
      <c r="O108" s="4">
        <f t="shared" si="90"/>
        <v>0</v>
      </c>
      <c r="P108" s="4">
        <f t="shared" si="90"/>
        <v>1270237485</v>
      </c>
      <c r="Q108" s="4">
        <f t="shared" si="90"/>
        <v>14259051831</v>
      </c>
      <c r="R108" s="4">
        <f t="shared" si="90"/>
        <v>0</v>
      </c>
      <c r="S108" s="4">
        <f t="shared" si="90"/>
        <v>1270237485</v>
      </c>
      <c r="T108" s="4">
        <f t="shared" si="90"/>
        <v>14259051831</v>
      </c>
      <c r="U108" s="4">
        <f t="shared" si="90"/>
        <v>1270237485</v>
      </c>
      <c r="V108" s="4">
        <f t="shared" si="90"/>
        <v>14259051831</v>
      </c>
      <c r="W108" s="4">
        <f t="shared" si="90"/>
        <v>0</v>
      </c>
      <c r="X108" s="35">
        <f t="shared" si="90"/>
        <v>0</v>
      </c>
    </row>
    <row r="109" spans="1:24" ht="24.75" customHeight="1">
      <c r="A109" s="36" t="s">
        <v>285</v>
      </c>
      <c r="B109" s="58" t="s">
        <v>7</v>
      </c>
      <c r="C109" s="5">
        <v>9000000000</v>
      </c>
      <c r="D109" s="5">
        <v>0</v>
      </c>
      <c r="E109" s="5">
        <v>0</v>
      </c>
      <c r="F109" s="5">
        <v>0</v>
      </c>
      <c r="G109" s="5">
        <v>44114943</v>
      </c>
      <c r="H109" s="5">
        <v>0</v>
      </c>
      <c r="I109" s="5">
        <v>0</v>
      </c>
      <c r="J109" s="5">
        <v>1000000000</v>
      </c>
      <c r="K109" s="5">
        <v>144114943</v>
      </c>
      <c r="L109" s="5">
        <f t="shared" si="59"/>
        <v>9855885057</v>
      </c>
      <c r="M109" s="5">
        <v>838861438</v>
      </c>
      <c r="N109" s="5">
        <v>9855885057</v>
      </c>
      <c r="O109" s="5">
        <f>(L109-N109)</f>
        <v>0</v>
      </c>
      <c r="P109" s="5">
        <v>838861438</v>
      </c>
      <c r="Q109" s="5">
        <v>9855885057</v>
      </c>
      <c r="R109" s="5">
        <f>N109-Q109</f>
        <v>0</v>
      </c>
      <c r="S109" s="5">
        <v>838861438</v>
      </c>
      <c r="T109" s="5">
        <v>9855885057</v>
      </c>
      <c r="U109" s="5">
        <v>838861438</v>
      </c>
      <c r="V109" s="5">
        <v>9855885057</v>
      </c>
      <c r="W109" s="5">
        <f>T109-V109</f>
        <v>0</v>
      </c>
      <c r="X109" s="37">
        <f>L109-Q109</f>
        <v>0</v>
      </c>
    </row>
    <row r="110" spans="1:24" ht="24.75" customHeight="1">
      <c r="A110" s="36" t="s">
        <v>139</v>
      </c>
      <c r="B110" s="58" t="s">
        <v>138</v>
      </c>
      <c r="C110" s="5">
        <v>1200000000</v>
      </c>
      <c r="D110" s="5">
        <v>0</v>
      </c>
      <c r="E110" s="5">
        <v>0</v>
      </c>
      <c r="F110" s="5">
        <v>0</v>
      </c>
      <c r="G110" s="5">
        <v>57664666</v>
      </c>
      <c r="H110" s="5">
        <v>0</v>
      </c>
      <c r="I110" s="5">
        <v>0</v>
      </c>
      <c r="J110" s="5">
        <v>0</v>
      </c>
      <c r="K110" s="5">
        <v>57664666</v>
      </c>
      <c r="L110" s="5">
        <f t="shared" si="59"/>
        <v>1142335334</v>
      </c>
      <c r="M110" s="5">
        <v>101478720</v>
      </c>
      <c r="N110" s="5">
        <v>1142335334</v>
      </c>
      <c r="O110" s="5">
        <f>(L110-N110)</f>
        <v>0</v>
      </c>
      <c r="P110" s="5">
        <v>101478720</v>
      </c>
      <c r="Q110" s="5">
        <v>1142335334</v>
      </c>
      <c r="R110" s="5">
        <f>N110-Q110</f>
        <v>0</v>
      </c>
      <c r="S110" s="5">
        <v>101478720</v>
      </c>
      <c r="T110" s="5">
        <v>1142335334</v>
      </c>
      <c r="U110" s="5">
        <v>101478720</v>
      </c>
      <c r="V110" s="5">
        <v>1142335334</v>
      </c>
      <c r="W110" s="5">
        <f>T110-V110</f>
        <v>0</v>
      </c>
      <c r="X110" s="37">
        <f>L110-Q110</f>
        <v>0</v>
      </c>
    </row>
    <row r="111" spans="1:24" ht="24.75" customHeight="1">
      <c r="A111" s="36" t="s">
        <v>286</v>
      </c>
      <c r="B111" s="58" t="s">
        <v>46</v>
      </c>
      <c r="C111" s="5">
        <v>3400000000</v>
      </c>
      <c r="D111" s="5">
        <v>0</v>
      </c>
      <c r="E111" s="5">
        <v>0</v>
      </c>
      <c r="F111" s="5">
        <v>0</v>
      </c>
      <c r="G111" s="5">
        <v>184600715</v>
      </c>
      <c r="H111" s="5">
        <v>0</v>
      </c>
      <c r="I111" s="5">
        <v>0</v>
      </c>
      <c r="J111" s="5">
        <v>0</v>
      </c>
      <c r="K111" s="5">
        <v>184600715</v>
      </c>
      <c r="L111" s="5">
        <f t="shared" si="59"/>
        <v>3215399285</v>
      </c>
      <c r="M111" s="5">
        <v>324016891</v>
      </c>
      <c r="N111" s="5">
        <v>3215399285</v>
      </c>
      <c r="O111" s="5">
        <f>(L111-N111)</f>
        <v>0</v>
      </c>
      <c r="P111" s="5">
        <v>324016891</v>
      </c>
      <c r="Q111" s="5">
        <v>3215399285</v>
      </c>
      <c r="R111" s="5">
        <f>N111-Q111</f>
        <v>0</v>
      </c>
      <c r="S111" s="5">
        <v>324016891</v>
      </c>
      <c r="T111" s="5">
        <v>3215399285</v>
      </c>
      <c r="U111" s="5">
        <v>324016891</v>
      </c>
      <c r="V111" s="5">
        <v>3215399285</v>
      </c>
      <c r="W111" s="5">
        <f>T111-V111</f>
        <v>0</v>
      </c>
      <c r="X111" s="37">
        <f>L111-Q111</f>
        <v>0</v>
      </c>
    </row>
    <row r="112" spans="1:24" ht="33" customHeight="1">
      <c r="A112" s="36" t="s">
        <v>750</v>
      </c>
      <c r="B112" s="58" t="s">
        <v>748</v>
      </c>
      <c r="C112" s="5">
        <v>0</v>
      </c>
      <c r="D112" s="5">
        <v>0</v>
      </c>
      <c r="E112" s="5">
        <v>0</v>
      </c>
      <c r="F112" s="5">
        <v>0</v>
      </c>
      <c r="G112" s="5">
        <v>54567845</v>
      </c>
      <c r="H112" s="5">
        <v>0</v>
      </c>
      <c r="I112" s="5">
        <v>0</v>
      </c>
      <c r="J112" s="5">
        <v>100000000</v>
      </c>
      <c r="K112" s="5">
        <v>54567845</v>
      </c>
      <c r="L112" s="5">
        <f t="shared" si="59"/>
        <v>45432155</v>
      </c>
      <c r="M112" s="5">
        <v>5880436</v>
      </c>
      <c r="N112" s="5">
        <v>45432155</v>
      </c>
      <c r="O112" s="5">
        <f>(L112-N112)</f>
        <v>0</v>
      </c>
      <c r="P112" s="5">
        <v>5880436</v>
      </c>
      <c r="Q112" s="5">
        <v>45432155</v>
      </c>
      <c r="R112" s="5">
        <f>N112-Q112</f>
        <v>0</v>
      </c>
      <c r="S112" s="5">
        <v>5880436</v>
      </c>
      <c r="T112" s="5">
        <v>45432155</v>
      </c>
      <c r="U112" s="5">
        <v>5880436</v>
      </c>
      <c r="V112" s="5">
        <v>45432155</v>
      </c>
      <c r="W112" s="5">
        <f>T112-V112</f>
        <v>0</v>
      </c>
      <c r="X112" s="37">
        <f>L112-Q112</f>
        <v>0</v>
      </c>
    </row>
    <row r="113" spans="1:24" ht="24.75" customHeight="1">
      <c r="A113" s="34" t="s">
        <v>287</v>
      </c>
      <c r="B113" s="57" t="s">
        <v>9</v>
      </c>
      <c r="C113" s="4">
        <f aca="true" t="shared" si="91" ref="C113:K113">SUM(C114)</f>
        <v>55000000</v>
      </c>
      <c r="D113" s="4">
        <f t="shared" si="91"/>
        <v>0</v>
      </c>
      <c r="E113" s="4">
        <f t="shared" si="91"/>
        <v>0</v>
      </c>
      <c r="F113" s="4">
        <f t="shared" si="91"/>
        <v>0</v>
      </c>
      <c r="G113" s="4">
        <f t="shared" si="91"/>
        <v>40235958</v>
      </c>
      <c r="H113" s="4">
        <f t="shared" si="91"/>
        <v>0</v>
      </c>
      <c r="I113" s="4">
        <f t="shared" si="91"/>
        <v>0</v>
      </c>
      <c r="J113" s="4">
        <f t="shared" si="91"/>
        <v>0</v>
      </c>
      <c r="K113" s="4">
        <f t="shared" si="91"/>
        <v>40235958</v>
      </c>
      <c r="L113" s="4">
        <f t="shared" si="59"/>
        <v>14764042</v>
      </c>
      <c r="M113" s="4">
        <f aca="true" t="shared" si="92" ref="M113:X113">SUM(M114)</f>
        <v>1171832</v>
      </c>
      <c r="N113" s="4">
        <f t="shared" si="92"/>
        <v>14764042</v>
      </c>
      <c r="O113" s="4">
        <f t="shared" si="92"/>
        <v>0</v>
      </c>
      <c r="P113" s="4">
        <f t="shared" si="92"/>
        <v>1171832</v>
      </c>
      <c r="Q113" s="4">
        <f t="shared" si="92"/>
        <v>14764042</v>
      </c>
      <c r="R113" s="4">
        <f t="shared" si="92"/>
        <v>0</v>
      </c>
      <c r="S113" s="4">
        <f t="shared" si="92"/>
        <v>1171832</v>
      </c>
      <c r="T113" s="4">
        <f t="shared" si="92"/>
        <v>14764042</v>
      </c>
      <c r="U113" s="4">
        <f t="shared" si="92"/>
        <v>1171832</v>
      </c>
      <c r="V113" s="4">
        <f t="shared" si="92"/>
        <v>14764042</v>
      </c>
      <c r="W113" s="4">
        <f t="shared" si="92"/>
        <v>0</v>
      </c>
      <c r="X113" s="35">
        <f t="shared" si="92"/>
        <v>0</v>
      </c>
    </row>
    <row r="114" spans="1:24" ht="24.75" customHeight="1">
      <c r="A114" s="36" t="s">
        <v>288</v>
      </c>
      <c r="B114" s="58" t="s">
        <v>10</v>
      </c>
      <c r="C114" s="5">
        <v>55000000</v>
      </c>
      <c r="D114" s="5">
        <v>0</v>
      </c>
      <c r="E114" s="5">
        <v>0</v>
      </c>
      <c r="F114" s="5">
        <v>0</v>
      </c>
      <c r="G114" s="5">
        <v>40235958</v>
      </c>
      <c r="H114" s="5">
        <v>0</v>
      </c>
      <c r="I114" s="5">
        <v>0</v>
      </c>
      <c r="J114" s="5">
        <v>0</v>
      </c>
      <c r="K114" s="5">
        <v>40235958</v>
      </c>
      <c r="L114" s="5">
        <f aca="true" t="shared" si="93" ref="L114:L145">(C114+H114-I114+J114-K114)</f>
        <v>14764042</v>
      </c>
      <c r="M114" s="5">
        <v>1171832</v>
      </c>
      <c r="N114" s="5">
        <v>14764042</v>
      </c>
      <c r="O114" s="5">
        <f>(L114-N114)</f>
        <v>0</v>
      </c>
      <c r="P114" s="5">
        <v>1171832</v>
      </c>
      <c r="Q114" s="5">
        <v>14764042</v>
      </c>
      <c r="R114" s="5">
        <f>N114-Q114</f>
        <v>0</v>
      </c>
      <c r="S114" s="5">
        <v>1171832</v>
      </c>
      <c r="T114" s="5">
        <v>14764042</v>
      </c>
      <c r="U114" s="5">
        <v>1171832</v>
      </c>
      <c r="V114" s="5">
        <v>14764042</v>
      </c>
      <c r="W114" s="5">
        <f>T114-V114</f>
        <v>0</v>
      </c>
      <c r="X114" s="37">
        <f>L114-Q114</f>
        <v>0</v>
      </c>
    </row>
    <row r="115" spans="1:24" ht="24.75" customHeight="1">
      <c r="A115" s="34" t="s">
        <v>289</v>
      </c>
      <c r="B115" s="57" t="s">
        <v>13</v>
      </c>
      <c r="C115" s="4">
        <f aca="true" t="shared" si="94" ref="C115:K115">SUM(C116:C124)</f>
        <v>2665100000</v>
      </c>
      <c r="D115" s="4">
        <f t="shared" si="94"/>
        <v>0</v>
      </c>
      <c r="E115" s="4">
        <f t="shared" si="94"/>
        <v>0</v>
      </c>
      <c r="F115" s="4">
        <f t="shared" si="94"/>
        <v>11377588</v>
      </c>
      <c r="G115" s="4">
        <f t="shared" si="94"/>
        <v>50509706</v>
      </c>
      <c r="H115" s="4">
        <f t="shared" si="94"/>
        <v>0</v>
      </c>
      <c r="I115" s="4">
        <f t="shared" si="94"/>
        <v>0</v>
      </c>
      <c r="J115" s="4">
        <f t="shared" si="94"/>
        <v>116377588</v>
      </c>
      <c r="K115" s="4">
        <f t="shared" si="94"/>
        <v>125509706</v>
      </c>
      <c r="L115" s="4">
        <f t="shared" si="93"/>
        <v>2655967882</v>
      </c>
      <c r="M115" s="4">
        <f aca="true" t="shared" si="95" ref="M115:X115">SUM(M116:M124)</f>
        <v>1922534440</v>
      </c>
      <c r="N115" s="4">
        <f t="shared" si="95"/>
        <v>2655967882</v>
      </c>
      <c r="O115" s="4">
        <f t="shared" si="95"/>
        <v>0</v>
      </c>
      <c r="P115" s="4">
        <f t="shared" si="95"/>
        <v>1922534440</v>
      </c>
      <c r="Q115" s="4">
        <f t="shared" si="95"/>
        <v>2655967882</v>
      </c>
      <c r="R115" s="4">
        <f t="shared" si="95"/>
        <v>0</v>
      </c>
      <c r="S115" s="4">
        <f t="shared" si="95"/>
        <v>1922534440</v>
      </c>
      <c r="T115" s="4">
        <f t="shared" si="95"/>
        <v>2655967882</v>
      </c>
      <c r="U115" s="4">
        <f t="shared" si="95"/>
        <v>1922534440</v>
      </c>
      <c r="V115" s="4">
        <f t="shared" si="95"/>
        <v>2655967882</v>
      </c>
      <c r="W115" s="4">
        <f t="shared" si="95"/>
        <v>0</v>
      </c>
      <c r="X115" s="35">
        <f t="shared" si="95"/>
        <v>0</v>
      </c>
    </row>
    <row r="116" spans="1:24" ht="24.75" customHeight="1">
      <c r="A116" s="36" t="s">
        <v>290</v>
      </c>
      <c r="B116" s="58" t="s">
        <v>14</v>
      </c>
      <c r="C116" s="5">
        <v>20000000</v>
      </c>
      <c r="D116" s="5">
        <v>0</v>
      </c>
      <c r="E116" s="5">
        <v>0</v>
      </c>
      <c r="F116" s="5">
        <v>0</v>
      </c>
      <c r="G116" s="5">
        <v>5396970</v>
      </c>
      <c r="H116" s="5">
        <v>0</v>
      </c>
      <c r="I116" s="5">
        <v>0</v>
      </c>
      <c r="J116" s="5">
        <v>0</v>
      </c>
      <c r="K116" s="5">
        <v>5396970</v>
      </c>
      <c r="L116" s="5">
        <f t="shared" si="93"/>
        <v>14603030</v>
      </c>
      <c r="M116" s="5">
        <v>887899</v>
      </c>
      <c r="N116" s="5">
        <v>14603030</v>
      </c>
      <c r="O116" s="5">
        <f aca="true" t="shared" si="96" ref="O116:O124">(L116-N116)</f>
        <v>0</v>
      </c>
      <c r="P116" s="5">
        <v>887899</v>
      </c>
      <c r="Q116" s="5">
        <v>14603030</v>
      </c>
      <c r="R116" s="5">
        <f aca="true" t="shared" si="97" ref="R116:R124">N116-Q116</f>
        <v>0</v>
      </c>
      <c r="S116" s="5">
        <v>887899</v>
      </c>
      <c r="T116" s="5">
        <v>14603030</v>
      </c>
      <c r="U116" s="5">
        <v>887899</v>
      </c>
      <c r="V116" s="5">
        <v>14603030</v>
      </c>
      <c r="W116" s="5">
        <f aca="true" t="shared" si="98" ref="W116:W124">T116-V116</f>
        <v>0</v>
      </c>
      <c r="X116" s="37">
        <f aca="true" t="shared" si="99" ref="X116:X124">L116-Q116</f>
        <v>0</v>
      </c>
    </row>
    <row r="117" spans="1:24" ht="24.75" customHeight="1">
      <c r="A117" s="36" t="s">
        <v>291</v>
      </c>
      <c r="B117" s="58" t="s">
        <v>15</v>
      </c>
      <c r="C117" s="5">
        <v>5000000</v>
      </c>
      <c r="D117" s="5">
        <v>0</v>
      </c>
      <c r="E117" s="5">
        <v>0</v>
      </c>
      <c r="F117" s="5">
        <v>0</v>
      </c>
      <c r="G117" s="5">
        <v>2482400</v>
      </c>
      <c r="H117" s="5">
        <v>0</v>
      </c>
      <c r="I117" s="5">
        <v>0</v>
      </c>
      <c r="J117" s="5">
        <v>0</v>
      </c>
      <c r="K117" s="5">
        <v>2482400</v>
      </c>
      <c r="L117" s="5">
        <f t="shared" si="93"/>
        <v>2517600</v>
      </c>
      <c r="M117" s="5">
        <v>228000</v>
      </c>
      <c r="N117" s="5">
        <v>2517600</v>
      </c>
      <c r="O117" s="5">
        <f t="shared" si="96"/>
        <v>0</v>
      </c>
      <c r="P117" s="5">
        <v>228000</v>
      </c>
      <c r="Q117" s="5">
        <v>2517600</v>
      </c>
      <c r="R117" s="5">
        <f t="shared" si="97"/>
        <v>0</v>
      </c>
      <c r="S117" s="5">
        <v>228000</v>
      </c>
      <c r="T117" s="5">
        <v>2517600</v>
      </c>
      <c r="U117" s="5">
        <v>228000</v>
      </c>
      <c r="V117" s="5">
        <v>2517600</v>
      </c>
      <c r="W117" s="5">
        <f t="shared" si="98"/>
        <v>0</v>
      </c>
      <c r="X117" s="37">
        <f t="shared" si="99"/>
        <v>0</v>
      </c>
    </row>
    <row r="118" spans="1:24" ht="24.75" customHeight="1">
      <c r="A118" s="36" t="s">
        <v>689</v>
      </c>
      <c r="B118" s="58" t="s">
        <v>17</v>
      </c>
      <c r="C118" s="5">
        <v>250000000</v>
      </c>
      <c r="D118" s="5">
        <v>0</v>
      </c>
      <c r="E118" s="5">
        <v>0</v>
      </c>
      <c r="F118" s="5">
        <v>0</v>
      </c>
      <c r="G118" s="5">
        <v>19981997</v>
      </c>
      <c r="H118" s="5">
        <v>0</v>
      </c>
      <c r="I118" s="5">
        <v>0</v>
      </c>
      <c r="J118" s="5">
        <v>50000000</v>
      </c>
      <c r="K118" s="5">
        <v>19981997</v>
      </c>
      <c r="L118" s="5">
        <f t="shared" si="93"/>
        <v>280018003</v>
      </c>
      <c r="M118" s="5">
        <v>0</v>
      </c>
      <c r="N118" s="5">
        <v>280018003</v>
      </c>
      <c r="O118" s="5">
        <f t="shared" si="96"/>
        <v>0</v>
      </c>
      <c r="P118" s="5">
        <v>0</v>
      </c>
      <c r="Q118" s="5">
        <v>280018003</v>
      </c>
      <c r="R118" s="5">
        <f t="shared" si="97"/>
        <v>0</v>
      </c>
      <c r="S118" s="5">
        <v>0</v>
      </c>
      <c r="T118" s="5">
        <v>280018003</v>
      </c>
      <c r="U118" s="5">
        <v>0</v>
      </c>
      <c r="V118" s="5">
        <v>280018003</v>
      </c>
      <c r="W118" s="5">
        <f t="shared" si="98"/>
        <v>0</v>
      </c>
      <c r="X118" s="37">
        <f t="shared" si="99"/>
        <v>0</v>
      </c>
    </row>
    <row r="119" spans="1:24" ht="24.75" customHeight="1">
      <c r="A119" s="36" t="s">
        <v>292</v>
      </c>
      <c r="B119" s="58" t="s">
        <v>18</v>
      </c>
      <c r="C119" s="5">
        <v>600000000</v>
      </c>
      <c r="D119" s="5">
        <v>0</v>
      </c>
      <c r="E119" s="5">
        <v>0</v>
      </c>
      <c r="F119" s="5">
        <v>0</v>
      </c>
      <c r="G119" s="5">
        <v>6762239</v>
      </c>
      <c r="H119" s="5">
        <v>0</v>
      </c>
      <c r="I119" s="5">
        <v>0</v>
      </c>
      <c r="J119" s="5">
        <v>15000000</v>
      </c>
      <c r="K119" s="5">
        <v>6762239</v>
      </c>
      <c r="L119" s="5">
        <f t="shared" si="93"/>
        <v>608237761</v>
      </c>
      <c r="M119" s="5">
        <v>608218592</v>
      </c>
      <c r="N119" s="5">
        <v>608237761</v>
      </c>
      <c r="O119" s="5">
        <f t="shared" si="96"/>
        <v>0</v>
      </c>
      <c r="P119" s="5">
        <v>608218592</v>
      </c>
      <c r="Q119" s="5">
        <v>608237761</v>
      </c>
      <c r="R119" s="5">
        <f t="shared" si="97"/>
        <v>0</v>
      </c>
      <c r="S119" s="5">
        <v>608218592</v>
      </c>
      <c r="T119" s="5">
        <v>608237761</v>
      </c>
      <c r="U119" s="5">
        <v>608218592</v>
      </c>
      <c r="V119" s="5">
        <v>608237761</v>
      </c>
      <c r="W119" s="5">
        <f t="shared" si="98"/>
        <v>0</v>
      </c>
      <c r="X119" s="37">
        <f t="shared" si="99"/>
        <v>0</v>
      </c>
    </row>
    <row r="120" spans="1:24" ht="24.75" customHeight="1">
      <c r="A120" s="36" t="s">
        <v>293</v>
      </c>
      <c r="B120" s="58" t="s">
        <v>19</v>
      </c>
      <c r="C120" s="5">
        <v>1350000000</v>
      </c>
      <c r="D120" s="5">
        <v>0</v>
      </c>
      <c r="E120" s="5">
        <v>0</v>
      </c>
      <c r="F120" s="5">
        <v>0</v>
      </c>
      <c r="G120" s="5">
        <v>9773182</v>
      </c>
      <c r="H120" s="5">
        <v>0</v>
      </c>
      <c r="I120" s="5">
        <v>0</v>
      </c>
      <c r="J120" s="5">
        <v>40000000</v>
      </c>
      <c r="K120" s="5">
        <v>74773182</v>
      </c>
      <c r="L120" s="5">
        <f t="shared" si="93"/>
        <v>1315226818</v>
      </c>
      <c r="M120" s="5">
        <v>1285863628</v>
      </c>
      <c r="N120" s="5">
        <v>1315226818</v>
      </c>
      <c r="O120" s="5">
        <f t="shared" si="96"/>
        <v>0</v>
      </c>
      <c r="P120" s="5">
        <v>1285863628</v>
      </c>
      <c r="Q120" s="5">
        <v>1315226818</v>
      </c>
      <c r="R120" s="5">
        <f t="shared" si="97"/>
        <v>0</v>
      </c>
      <c r="S120" s="5">
        <v>1285863628</v>
      </c>
      <c r="T120" s="5">
        <v>1315226818</v>
      </c>
      <c r="U120" s="5">
        <v>1285863628</v>
      </c>
      <c r="V120" s="5">
        <v>1315226818</v>
      </c>
      <c r="W120" s="5">
        <f t="shared" si="98"/>
        <v>0</v>
      </c>
      <c r="X120" s="37">
        <f t="shared" si="99"/>
        <v>0</v>
      </c>
    </row>
    <row r="121" spans="1:24" ht="24.75" customHeight="1">
      <c r="A121" s="36" t="s">
        <v>294</v>
      </c>
      <c r="B121" s="58" t="s">
        <v>47</v>
      </c>
      <c r="C121" s="5">
        <v>30000000</v>
      </c>
      <c r="D121" s="5">
        <v>0</v>
      </c>
      <c r="E121" s="5">
        <v>0</v>
      </c>
      <c r="F121" s="5">
        <v>0</v>
      </c>
      <c r="G121" s="5">
        <v>6054897</v>
      </c>
      <c r="H121" s="5">
        <v>0</v>
      </c>
      <c r="I121" s="5">
        <v>0</v>
      </c>
      <c r="J121" s="5">
        <v>0</v>
      </c>
      <c r="K121" s="5">
        <v>6054897</v>
      </c>
      <c r="L121" s="5">
        <f t="shared" si="93"/>
        <v>23945103</v>
      </c>
      <c r="M121" s="5">
        <v>1460046</v>
      </c>
      <c r="N121" s="5">
        <v>23945103</v>
      </c>
      <c r="O121" s="5">
        <f t="shared" si="96"/>
        <v>0</v>
      </c>
      <c r="P121" s="5">
        <v>1460046</v>
      </c>
      <c r="Q121" s="5">
        <v>23945103</v>
      </c>
      <c r="R121" s="5">
        <f t="shared" si="97"/>
        <v>0</v>
      </c>
      <c r="S121" s="5">
        <v>1460046</v>
      </c>
      <c r="T121" s="5">
        <v>23945103</v>
      </c>
      <c r="U121" s="5">
        <v>1460046</v>
      </c>
      <c r="V121" s="5">
        <v>23945103</v>
      </c>
      <c r="W121" s="5">
        <f t="shared" si="98"/>
        <v>0</v>
      </c>
      <c r="X121" s="37">
        <f t="shared" si="99"/>
        <v>0</v>
      </c>
    </row>
    <row r="122" spans="1:24" ht="24.75" customHeight="1">
      <c r="A122" s="36" t="s">
        <v>295</v>
      </c>
      <c r="B122" s="58" t="s">
        <v>48</v>
      </c>
      <c r="C122" s="5">
        <v>100000</v>
      </c>
      <c r="D122" s="5">
        <v>0</v>
      </c>
      <c r="E122" s="5">
        <v>0</v>
      </c>
      <c r="F122" s="5">
        <v>0</v>
      </c>
      <c r="G122" s="5">
        <v>58021</v>
      </c>
      <c r="H122" s="5">
        <v>0</v>
      </c>
      <c r="I122" s="5">
        <v>0</v>
      </c>
      <c r="J122" s="5">
        <v>0</v>
      </c>
      <c r="K122" s="5">
        <v>58021</v>
      </c>
      <c r="L122" s="5">
        <f t="shared" si="93"/>
        <v>41979</v>
      </c>
      <c r="M122" s="5">
        <v>2320</v>
      </c>
      <c r="N122" s="5">
        <v>41979</v>
      </c>
      <c r="O122" s="5">
        <f t="shared" si="96"/>
        <v>0</v>
      </c>
      <c r="P122" s="5">
        <v>2320</v>
      </c>
      <c r="Q122" s="5">
        <v>41979</v>
      </c>
      <c r="R122" s="5">
        <f t="shared" si="97"/>
        <v>0</v>
      </c>
      <c r="S122" s="5">
        <v>2320</v>
      </c>
      <c r="T122" s="5">
        <v>41979</v>
      </c>
      <c r="U122" s="5">
        <v>2320</v>
      </c>
      <c r="V122" s="5">
        <v>41979</v>
      </c>
      <c r="W122" s="5">
        <f t="shared" si="98"/>
        <v>0</v>
      </c>
      <c r="X122" s="37">
        <f t="shared" si="99"/>
        <v>0</v>
      </c>
    </row>
    <row r="123" spans="1:24" ht="24.75" customHeight="1">
      <c r="A123" s="36" t="s">
        <v>296</v>
      </c>
      <c r="B123" s="58" t="s">
        <v>49</v>
      </c>
      <c r="C123" s="5">
        <v>10000000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10000000</v>
      </c>
      <c r="L123" s="5">
        <f t="shared" si="93"/>
        <v>0</v>
      </c>
      <c r="M123" s="5">
        <v>0</v>
      </c>
      <c r="N123" s="5">
        <v>0</v>
      </c>
      <c r="O123" s="5">
        <f t="shared" si="96"/>
        <v>0</v>
      </c>
      <c r="P123" s="5">
        <v>0</v>
      </c>
      <c r="Q123" s="5">
        <v>0</v>
      </c>
      <c r="R123" s="5">
        <f t="shared" si="97"/>
        <v>0</v>
      </c>
      <c r="S123" s="5">
        <v>0</v>
      </c>
      <c r="T123" s="5">
        <v>0</v>
      </c>
      <c r="U123" s="5">
        <v>0</v>
      </c>
      <c r="V123" s="5">
        <v>0</v>
      </c>
      <c r="W123" s="5">
        <f t="shared" si="98"/>
        <v>0</v>
      </c>
      <c r="X123" s="37">
        <f t="shared" si="99"/>
        <v>0</v>
      </c>
    </row>
    <row r="124" spans="1:24" ht="24.75" customHeight="1">
      <c r="A124" s="36" t="s">
        <v>297</v>
      </c>
      <c r="B124" s="58" t="s">
        <v>256</v>
      </c>
      <c r="C124" s="5">
        <v>400000000</v>
      </c>
      <c r="D124" s="5">
        <v>0</v>
      </c>
      <c r="E124" s="5">
        <v>0</v>
      </c>
      <c r="F124" s="5">
        <v>11377588</v>
      </c>
      <c r="G124" s="5">
        <v>0</v>
      </c>
      <c r="H124" s="5">
        <v>0</v>
      </c>
      <c r="I124" s="5">
        <v>0</v>
      </c>
      <c r="J124" s="5">
        <v>11377588</v>
      </c>
      <c r="K124" s="5">
        <v>0</v>
      </c>
      <c r="L124" s="5">
        <f t="shared" si="93"/>
        <v>411377588</v>
      </c>
      <c r="M124" s="5">
        <v>25873955</v>
      </c>
      <c r="N124" s="5">
        <v>411377588</v>
      </c>
      <c r="O124" s="5">
        <f t="shared" si="96"/>
        <v>0</v>
      </c>
      <c r="P124" s="5">
        <v>25873955</v>
      </c>
      <c r="Q124" s="5">
        <v>411377588</v>
      </c>
      <c r="R124" s="5">
        <f t="shared" si="97"/>
        <v>0</v>
      </c>
      <c r="S124" s="5">
        <v>25873955</v>
      </c>
      <c r="T124" s="5">
        <v>411377588</v>
      </c>
      <c r="U124" s="5">
        <v>25873955</v>
      </c>
      <c r="V124" s="5">
        <v>411377588</v>
      </c>
      <c r="W124" s="5">
        <f t="shared" si="98"/>
        <v>0</v>
      </c>
      <c r="X124" s="37">
        <f t="shared" si="99"/>
        <v>0</v>
      </c>
    </row>
    <row r="125" spans="1:24" ht="24.75" customHeight="1">
      <c r="A125" s="34" t="s">
        <v>298</v>
      </c>
      <c r="B125" s="57" t="s">
        <v>22</v>
      </c>
      <c r="C125" s="4">
        <f aca="true" t="shared" si="100" ref="C125:K125">SUM(C126+C128)</f>
        <v>4440000000</v>
      </c>
      <c r="D125" s="4">
        <f t="shared" si="100"/>
        <v>0</v>
      </c>
      <c r="E125" s="4">
        <f t="shared" si="100"/>
        <v>0</v>
      </c>
      <c r="F125" s="4">
        <f t="shared" si="100"/>
        <v>0</v>
      </c>
      <c r="G125" s="4">
        <f t="shared" si="100"/>
        <v>391577299</v>
      </c>
      <c r="H125" s="4">
        <f t="shared" si="100"/>
        <v>0</v>
      </c>
      <c r="I125" s="4">
        <f t="shared" si="100"/>
        <v>0</v>
      </c>
      <c r="J125" s="4">
        <f t="shared" si="100"/>
        <v>0</v>
      </c>
      <c r="K125" s="4">
        <f t="shared" si="100"/>
        <v>391577299</v>
      </c>
      <c r="L125" s="4">
        <f t="shared" si="93"/>
        <v>4048422701</v>
      </c>
      <c r="M125" s="4">
        <f aca="true" t="shared" si="101" ref="M125:X125">SUM(M126+M128)</f>
        <v>438277957</v>
      </c>
      <c r="N125" s="4">
        <f t="shared" si="101"/>
        <v>4048422701</v>
      </c>
      <c r="O125" s="4">
        <f t="shared" si="101"/>
        <v>0</v>
      </c>
      <c r="P125" s="4">
        <f t="shared" si="101"/>
        <v>438277957</v>
      </c>
      <c r="Q125" s="4">
        <f t="shared" si="101"/>
        <v>4048422701</v>
      </c>
      <c r="R125" s="4">
        <f t="shared" si="101"/>
        <v>0</v>
      </c>
      <c r="S125" s="4">
        <f t="shared" si="101"/>
        <v>438277957</v>
      </c>
      <c r="T125" s="4">
        <f t="shared" si="101"/>
        <v>4048422701</v>
      </c>
      <c r="U125" s="4">
        <f t="shared" si="101"/>
        <v>487802657</v>
      </c>
      <c r="V125" s="4">
        <f t="shared" si="101"/>
        <v>3931680701</v>
      </c>
      <c r="W125" s="4">
        <f t="shared" si="101"/>
        <v>116742000</v>
      </c>
      <c r="X125" s="35">
        <f t="shared" si="101"/>
        <v>0</v>
      </c>
    </row>
    <row r="126" spans="1:24" ht="36.75" customHeight="1">
      <c r="A126" s="34" t="s">
        <v>299</v>
      </c>
      <c r="B126" s="57" t="s">
        <v>23</v>
      </c>
      <c r="C126" s="4">
        <f aca="true" t="shared" si="102" ref="C126:K126">SUM(C127)</f>
        <v>640000000</v>
      </c>
      <c r="D126" s="4">
        <f t="shared" si="102"/>
        <v>0</v>
      </c>
      <c r="E126" s="4">
        <f t="shared" si="102"/>
        <v>0</v>
      </c>
      <c r="F126" s="4">
        <f t="shared" si="102"/>
        <v>0</v>
      </c>
      <c r="G126" s="4">
        <f t="shared" si="102"/>
        <v>4783900</v>
      </c>
      <c r="H126" s="4">
        <f t="shared" si="102"/>
        <v>0</v>
      </c>
      <c r="I126" s="4">
        <f t="shared" si="102"/>
        <v>0</v>
      </c>
      <c r="J126" s="4">
        <f t="shared" si="102"/>
        <v>0</v>
      </c>
      <c r="K126" s="4">
        <f t="shared" si="102"/>
        <v>4783900</v>
      </c>
      <c r="L126" s="4">
        <f t="shared" si="93"/>
        <v>635216100</v>
      </c>
      <c r="M126" s="4">
        <f aca="true" t="shared" si="103" ref="M126:X126">SUM(M127)</f>
        <v>51888400</v>
      </c>
      <c r="N126" s="4">
        <f t="shared" si="103"/>
        <v>635216100</v>
      </c>
      <c r="O126" s="4">
        <f t="shared" si="103"/>
        <v>0</v>
      </c>
      <c r="P126" s="4">
        <f t="shared" si="103"/>
        <v>51888400</v>
      </c>
      <c r="Q126" s="4">
        <f t="shared" si="103"/>
        <v>635216100</v>
      </c>
      <c r="R126" s="4">
        <f t="shared" si="103"/>
        <v>0</v>
      </c>
      <c r="S126" s="4">
        <f t="shared" si="103"/>
        <v>51888400</v>
      </c>
      <c r="T126" s="4">
        <f t="shared" si="103"/>
        <v>635216100</v>
      </c>
      <c r="U126" s="4">
        <f t="shared" si="103"/>
        <v>73897700</v>
      </c>
      <c r="V126" s="4">
        <f t="shared" si="103"/>
        <v>583327700</v>
      </c>
      <c r="W126" s="4">
        <f t="shared" si="103"/>
        <v>51888400</v>
      </c>
      <c r="X126" s="35">
        <f t="shared" si="103"/>
        <v>0</v>
      </c>
    </row>
    <row r="127" spans="1:24" ht="24.75" customHeight="1">
      <c r="A127" s="36" t="s">
        <v>300</v>
      </c>
      <c r="B127" s="58" t="s">
        <v>24</v>
      </c>
      <c r="C127" s="5">
        <v>640000000</v>
      </c>
      <c r="D127" s="5">
        <v>0</v>
      </c>
      <c r="E127" s="5">
        <v>0</v>
      </c>
      <c r="F127" s="5">
        <v>0</v>
      </c>
      <c r="G127" s="5">
        <v>4783900</v>
      </c>
      <c r="H127" s="5">
        <v>0</v>
      </c>
      <c r="I127" s="5">
        <v>0</v>
      </c>
      <c r="J127" s="5">
        <v>0</v>
      </c>
      <c r="K127" s="5">
        <v>4783900</v>
      </c>
      <c r="L127" s="5">
        <f t="shared" si="93"/>
        <v>635216100</v>
      </c>
      <c r="M127" s="5">
        <v>51888400</v>
      </c>
      <c r="N127" s="5">
        <v>635216100</v>
      </c>
      <c r="O127" s="5">
        <f>(L127-N127)</f>
        <v>0</v>
      </c>
      <c r="P127" s="5">
        <v>51888400</v>
      </c>
      <c r="Q127" s="5">
        <v>635216100</v>
      </c>
      <c r="R127" s="5">
        <f>N127-Q127</f>
        <v>0</v>
      </c>
      <c r="S127" s="5">
        <v>51888400</v>
      </c>
      <c r="T127" s="5">
        <v>635216100</v>
      </c>
      <c r="U127" s="5">
        <v>73897700</v>
      </c>
      <c r="V127" s="5">
        <v>583327700</v>
      </c>
      <c r="W127" s="5">
        <f>T127-V127</f>
        <v>51888400</v>
      </c>
      <c r="X127" s="37">
        <f>L127-Q127</f>
        <v>0</v>
      </c>
    </row>
    <row r="128" spans="1:24" ht="24.75" customHeight="1">
      <c r="A128" s="34" t="s">
        <v>301</v>
      </c>
      <c r="B128" s="57" t="s">
        <v>27</v>
      </c>
      <c r="C128" s="4">
        <f aca="true" t="shared" si="104" ref="C128:K128">SUM(C129:C134)</f>
        <v>3800000000</v>
      </c>
      <c r="D128" s="4">
        <f t="shared" si="104"/>
        <v>0</v>
      </c>
      <c r="E128" s="4">
        <f t="shared" si="104"/>
        <v>0</v>
      </c>
      <c r="F128" s="4">
        <f t="shared" si="104"/>
        <v>0</v>
      </c>
      <c r="G128" s="4">
        <f t="shared" si="104"/>
        <v>386793399</v>
      </c>
      <c r="H128" s="4">
        <f t="shared" si="104"/>
        <v>0</v>
      </c>
      <c r="I128" s="4">
        <f t="shared" si="104"/>
        <v>0</v>
      </c>
      <c r="J128" s="4">
        <f t="shared" si="104"/>
        <v>0</v>
      </c>
      <c r="K128" s="4">
        <f t="shared" si="104"/>
        <v>386793399</v>
      </c>
      <c r="L128" s="4">
        <f t="shared" si="93"/>
        <v>3413206601</v>
      </c>
      <c r="M128" s="4">
        <f aca="true" t="shared" si="105" ref="M128:X128">SUM(M129:M134)</f>
        <v>386389557</v>
      </c>
      <c r="N128" s="4">
        <f t="shared" si="105"/>
        <v>3413206601</v>
      </c>
      <c r="O128" s="4">
        <f t="shared" si="105"/>
        <v>0</v>
      </c>
      <c r="P128" s="4">
        <f t="shared" si="105"/>
        <v>386389557</v>
      </c>
      <c r="Q128" s="4">
        <f t="shared" si="105"/>
        <v>3413206601</v>
      </c>
      <c r="R128" s="4">
        <f t="shared" si="105"/>
        <v>0</v>
      </c>
      <c r="S128" s="4">
        <f t="shared" si="105"/>
        <v>386389557</v>
      </c>
      <c r="T128" s="4">
        <f t="shared" si="105"/>
        <v>3413206601</v>
      </c>
      <c r="U128" s="4">
        <f t="shared" si="105"/>
        <v>413904957</v>
      </c>
      <c r="V128" s="4">
        <f t="shared" si="105"/>
        <v>3348353001</v>
      </c>
      <c r="W128" s="4">
        <f t="shared" si="105"/>
        <v>64853600</v>
      </c>
      <c r="X128" s="35">
        <f t="shared" si="105"/>
        <v>0</v>
      </c>
    </row>
    <row r="129" spans="1:24" ht="24.75" customHeight="1">
      <c r="A129" s="36" t="s">
        <v>302</v>
      </c>
      <c r="B129" s="58" t="s">
        <v>28</v>
      </c>
      <c r="C129" s="5">
        <v>80000000</v>
      </c>
      <c r="D129" s="5">
        <v>0</v>
      </c>
      <c r="E129" s="5">
        <v>0</v>
      </c>
      <c r="F129" s="5">
        <v>0</v>
      </c>
      <c r="G129" s="5">
        <v>605500</v>
      </c>
      <c r="H129" s="5">
        <v>0</v>
      </c>
      <c r="I129" s="5">
        <v>0</v>
      </c>
      <c r="J129" s="5">
        <v>0</v>
      </c>
      <c r="K129" s="5">
        <v>605500</v>
      </c>
      <c r="L129" s="5">
        <f t="shared" si="93"/>
        <v>79394500</v>
      </c>
      <c r="M129" s="5">
        <v>6482900</v>
      </c>
      <c r="N129" s="5">
        <v>79394500</v>
      </c>
      <c r="O129" s="5">
        <f aca="true" t="shared" si="106" ref="O129:O134">(L129-N129)</f>
        <v>0</v>
      </c>
      <c r="P129" s="5">
        <v>6482900</v>
      </c>
      <c r="Q129" s="5">
        <v>79394500</v>
      </c>
      <c r="R129" s="5">
        <f aca="true" t="shared" si="107" ref="R129:R134">N129-Q129</f>
        <v>0</v>
      </c>
      <c r="S129" s="5">
        <v>6482900</v>
      </c>
      <c r="T129" s="5">
        <v>79394500</v>
      </c>
      <c r="U129" s="5">
        <v>9234700</v>
      </c>
      <c r="V129" s="5">
        <v>72911600</v>
      </c>
      <c r="W129" s="5">
        <f aca="true" t="shared" si="108" ref="W129:W134">T129-V129</f>
        <v>6482900</v>
      </c>
      <c r="X129" s="37">
        <f aca="true" t="shared" si="109" ref="X129:X134">L129-Q129</f>
        <v>0</v>
      </c>
    </row>
    <row r="130" spans="1:24" ht="24.75" customHeight="1">
      <c r="A130" s="36" t="s">
        <v>303</v>
      </c>
      <c r="B130" s="58" t="s">
        <v>29</v>
      </c>
      <c r="C130" s="5">
        <v>480000000</v>
      </c>
      <c r="D130" s="5">
        <v>0</v>
      </c>
      <c r="E130" s="5">
        <v>0</v>
      </c>
      <c r="F130" s="5">
        <v>0</v>
      </c>
      <c r="G130" s="5">
        <v>3590600</v>
      </c>
      <c r="H130" s="5">
        <v>0</v>
      </c>
      <c r="I130" s="5">
        <v>0</v>
      </c>
      <c r="J130" s="5">
        <v>0</v>
      </c>
      <c r="K130" s="5">
        <v>3590600</v>
      </c>
      <c r="L130" s="5">
        <f t="shared" si="93"/>
        <v>476409400</v>
      </c>
      <c r="M130" s="5">
        <v>38915800</v>
      </c>
      <c r="N130" s="5">
        <v>476409400</v>
      </c>
      <c r="O130" s="5">
        <f t="shared" si="106"/>
        <v>0</v>
      </c>
      <c r="P130" s="5">
        <v>38915800</v>
      </c>
      <c r="Q130" s="5">
        <v>476409400</v>
      </c>
      <c r="R130" s="5">
        <f t="shared" si="107"/>
        <v>0</v>
      </c>
      <c r="S130" s="5">
        <v>38915800</v>
      </c>
      <c r="T130" s="5">
        <v>476409400</v>
      </c>
      <c r="U130" s="5">
        <v>55424700</v>
      </c>
      <c r="V130" s="5">
        <v>437493600</v>
      </c>
      <c r="W130" s="5">
        <f t="shared" si="108"/>
        <v>38915800</v>
      </c>
      <c r="X130" s="37">
        <f t="shared" si="109"/>
        <v>0</v>
      </c>
    </row>
    <row r="131" spans="1:24" ht="24.75" customHeight="1">
      <c r="A131" s="36" t="s">
        <v>304</v>
      </c>
      <c r="B131" s="58" t="s">
        <v>30</v>
      </c>
      <c r="C131" s="5">
        <v>160000000</v>
      </c>
      <c r="D131" s="5">
        <v>0</v>
      </c>
      <c r="E131" s="5">
        <v>0</v>
      </c>
      <c r="F131" s="5">
        <v>0</v>
      </c>
      <c r="G131" s="5">
        <v>1210400</v>
      </c>
      <c r="H131" s="5">
        <v>0</v>
      </c>
      <c r="I131" s="5">
        <v>0</v>
      </c>
      <c r="J131" s="5">
        <v>0</v>
      </c>
      <c r="K131" s="5">
        <v>1210400</v>
      </c>
      <c r="L131" s="5">
        <f t="shared" si="93"/>
        <v>158789600</v>
      </c>
      <c r="M131" s="5">
        <v>12972000</v>
      </c>
      <c r="N131" s="5">
        <v>158789600</v>
      </c>
      <c r="O131" s="5">
        <f t="shared" si="106"/>
        <v>0</v>
      </c>
      <c r="P131" s="5">
        <v>12972000</v>
      </c>
      <c r="Q131" s="5">
        <v>158789600</v>
      </c>
      <c r="R131" s="5">
        <f t="shared" si="107"/>
        <v>0</v>
      </c>
      <c r="S131" s="5">
        <v>12972000</v>
      </c>
      <c r="T131" s="5">
        <v>158789600</v>
      </c>
      <c r="U131" s="5">
        <v>18474900</v>
      </c>
      <c r="V131" s="5">
        <v>145817600</v>
      </c>
      <c r="W131" s="5">
        <f t="shared" si="108"/>
        <v>12972000</v>
      </c>
      <c r="X131" s="37">
        <f t="shared" si="109"/>
        <v>0</v>
      </c>
    </row>
    <row r="132" spans="1:24" ht="24.75" customHeight="1">
      <c r="A132" s="36" t="s">
        <v>305</v>
      </c>
      <c r="B132" s="58" t="s">
        <v>31</v>
      </c>
      <c r="C132" s="5">
        <v>80000000</v>
      </c>
      <c r="D132" s="5">
        <v>0</v>
      </c>
      <c r="E132" s="5">
        <v>0</v>
      </c>
      <c r="F132" s="5">
        <v>0</v>
      </c>
      <c r="G132" s="5">
        <v>605500</v>
      </c>
      <c r="H132" s="5">
        <v>0</v>
      </c>
      <c r="I132" s="5">
        <v>0</v>
      </c>
      <c r="J132" s="5">
        <v>0</v>
      </c>
      <c r="K132" s="5">
        <v>605500</v>
      </c>
      <c r="L132" s="5">
        <f t="shared" si="93"/>
        <v>79394500</v>
      </c>
      <c r="M132" s="5">
        <v>6482900</v>
      </c>
      <c r="N132" s="5">
        <v>79394500</v>
      </c>
      <c r="O132" s="5">
        <f t="shared" si="106"/>
        <v>0</v>
      </c>
      <c r="P132" s="5">
        <v>6482900</v>
      </c>
      <c r="Q132" s="5">
        <v>79394500</v>
      </c>
      <c r="R132" s="5">
        <f t="shared" si="107"/>
        <v>0</v>
      </c>
      <c r="S132" s="5">
        <v>6482900</v>
      </c>
      <c r="T132" s="5">
        <v>79394500</v>
      </c>
      <c r="U132" s="5">
        <v>9234700</v>
      </c>
      <c r="V132" s="5">
        <v>72911600</v>
      </c>
      <c r="W132" s="5">
        <f t="shared" si="108"/>
        <v>6482900</v>
      </c>
      <c r="X132" s="37">
        <f t="shared" si="109"/>
        <v>0</v>
      </c>
    </row>
    <row r="133" spans="1:24" ht="24.75" customHeight="1">
      <c r="A133" s="36" t="s">
        <v>306</v>
      </c>
      <c r="B133" s="58" t="s">
        <v>50</v>
      </c>
      <c r="C133" s="5">
        <v>1600000000</v>
      </c>
      <c r="D133" s="5">
        <v>0</v>
      </c>
      <c r="E133" s="5">
        <v>0</v>
      </c>
      <c r="F133" s="5">
        <v>0</v>
      </c>
      <c r="G133" s="5">
        <v>194786994</v>
      </c>
      <c r="H133" s="5">
        <v>0</v>
      </c>
      <c r="I133" s="5">
        <v>0</v>
      </c>
      <c r="J133" s="5">
        <v>0</v>
      </c>
      <c r="K133" s="5">
        <v>194786994</v>
      </c>
      <c r="L133" s="5">
        <f t="shared" si="93"/>
        <v>1405213006</v>
      </c>
      <c r="M133" s="5">
        <v>213490886</v>
      </c>
      <c r="N133" s="5">
        <v>1405213006</v>
      </c>
      <c r="O133" s="5">
        <f t="shared" si="106"/>
        <v>0</v>
      </c>
      <c r="P133" s="5">
        <v>213490886</v>
      </c>
      <c r="Q133" s="5">
        <v>1405213006</v>
      </c>
      <c r="R133" s="5">
        <f t="shared" si="107"/>
        <v>0</v>
      </c>
      <c r="S133" s="5">
        <v>213490886</v>
      </c>
      <c r="T133" s="5">
        <v>1405213006</v>
      </c>
      <c r="U133" s="5">
        <v>213490886</v>
      </c>
      <c r="V133" s="5">
        <v>1405213006</v>
      </c>
      <c r="W133" s="5">
        <f t="shared" si="108"/>
        <v>0</v>
      </c>
      <c r="X133" s="37">
        <f t="shared" si="109"/>
        <v>0</v>
      </c>
    </row>
    <row r="134" spans="1:24" ht="24.75" customHeight="1">
      <c r="A134" s="36" t="s">
        <v>307</v>
      </c>
      <c r="B134" s="58" t="s">
        <v>51</v>
      </c>
      <c r="C134" s="5">
        <v>1400000000</v>
      </c>
      <c r="D134" s="5">
        <v>0</v>
      </c>
      <c r="E134" s="5">
        <v>0</v>
      </c>
      <c r="F134" s="5">
        <v>0</v>
      </c>
      <c r="G134" s="5">
        <v>185994405</v>
      </c>
      <c r="H134" s="5">
        <v>0</v>
      </c>
      <c r="I134" s="5">
        <v>0</v>
      </c>
      <c r="J134" s="5">
        <v>0</v>
      </c>
      <c r="K134" s="5">
        <v>185994405</v>
      </c>
      <c r="L134" s="5">
        <f t="shared" si="93"/>
        <v>1214005595</v>
      </c>
      <c r="M134" s="5">
        <v>108045071</v>
      </c>
      <c r="N134" s="5">
        <v>1214005595</v>
      </c>
      <c r="O134" s="5">
        <f t="shared" si="106"/>
        <v>0</v>
      </c>
      <c r="P134" s="5">
        <v>108045071</v>
      </c>
      <c r="Q134" s="5">
        <v>1214005595</v>
      </c>
      <c r="R134" s="5">
        <f t="shared" si="107"/>
        <v>0</v>
      </c>
      <c r="S134" s="5">
        <v>108045071</v>
      </c>
      <c r="T134" s="5">
        <v>1214005595</v>
      </c>
      <c r="U134" s="5">
        <v>108045071</v>
      </c>
      <c r="V134" s="5">
        <v>1214005595</v>
      </c>
      <c r="W134" s="5">
        <f t="shared" si="108"/>
        <v>0</v>
      </c>
      <c r="X134" s="37">
        <f t="shared" si="109"/>
        <v>0</v>
      </c>
    </row>
    <row r="135" spans="1:24" ht="24.75" customHeight="1">
      <c r="A135" s="34" t="s">
        <v>308</v>
      </c>
      <c r="B135" s="57" t="s">
        <v>268</v>
      </c>
      <c r="C135" s="4">
        <f aca="true" t="shared" si="110" ref="C135:K135">C136</f>
        <v>302000000</v>
      </c>
      <c r="D135" s="4">
        <f t="shared" si="110"/>
        <v>0</v>
      </c>
      <c r="E135" s="4">
        <f t="shared" si="110"/>
        <v>0</v>
      </c>
      <c r="F135" s="4">
        <f t="shared" si="110"/>
        <v>0</v>
      </c>
      <c r="G135" s="4">
        <f t="shared" si="110"/>
        <v>0</v>
      </c>
      <c r="H135" s="4">
        <f t="shared" si="110"/>
        <v>0</v>
      </c>
      <c r="I135" s="4">
        <f t="shared" si="110"/>
        <v>0</v>
      </c>
      <c r="J135" s="4">
        <f t="shared" si="110"/>
        <v>0</v>
      </c>
      <c r="K135" s="4">
        <f t="shared" si="110"/>
        <v>302000000</v>
      </c>
      <c r="L135" s="4">
        <f t="shared" si="93"/>
        <v>0</v>
      </c>
      <c r="M135" s="4">
        <f aca="true" t="shared" si="111" ref="M135:X135">M136</f>
        <v>0</v>
      </c>
      <c r="N135" s="4">
        <f t="shared" si="111"/>
        <v>0</v>
      </c>
      <c r="O135" s="4">
        <f t="shared" si="111"/>
        <v>0</v>
      </c>
      <c r="P135" s="4">
        <v>0</v>
      </c>
      <c r="Q135" s="4">
        <v>0</v>
      </c>
      <c r="R135" s="4">
        <f t="shared" si="111"/>
        <v>0</v>
      </c>
      <c r="S135" s="4">
        <f t="shared" si="111"/>
        <v>0</v>
      </c>
      <c r="T135" s="4">
        <f t="shared" si="111"/>
        <v>0</v>
      </c>
      <c r="U135" s="4">
        <f t="shared" si="111"/>
        <v>0</v>
      </c>
      <c r="V135" s="4">
        <f t="shared" si="111"/>
        <v>0</v>
      </c>
      <c r="W135" s="4">
        <f t="shared" si="111"/>
        <v>0</v>
      </c>
      <c r="X135" s="35">
        <f t="shared" si="111"/>
        <v>0</v>
      </c>
    </row>
    <row r="136" spans="1:24" ht="24.75" customHeight="1">
      <c r="A136" s="36" t="s">
        <v>309</v>
      </c>
      <c r="B136" s="58" t="s">
        <v>52</v>
      </c>
      <c r="C136" s="5">
        <v>302000000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302000000</v>
      </c>
      <c r="L136" s="5">
        <f t="shared" si="93"/>
        <v>0</v>
      </c>
      <c r="M136" s="5">
        <v>0</v>
      </c>
      <c r="N136" s="5">
        <v>0</v>
      </c>
      <c r="O136" s="5">
        <f>(L136-N136)</f>
        <v>0</v>
      </c>
      <c r="P136" s="5">
        <v>0</v>
      </c>
      <c r="Q136" s="5">
        <v>0</v>
      </c>
      <c r="R136" s="5">
        <f>N136-Q136</f>
        <v>0</v>
      </c>
      <c r="S136" s="5">
        <v>0</v>
      </c>
      <c r="T136" s="5">
        <v>0</v>
      </c>
      <c r="U136" s="5">
        <v>0</v>
      </c>
      <c r="V136" s="5">
        <v>0</v>
      </c>
      <c r="W136" s="5">
        <f>T136-V136</f>
        <v>0</v>
      </c>
      <c r="X136" s="37">
        <f>L136-Q136</f>
        <v>0</v>
      </c>
    </row>
    <row r="137" spans="1:24" ht="24.75" customHeight="1">
      <c r="A137" s="34" t="s">
        <v>310</v>
      </c>
      <c r="B137" s="57" t="s">
        <v>36</v>
      </c>
      <c r="C137" s="4">
        <f aca="true" t="shared" si="112" ref="C137:K137">C138</f>
        <v>130000000</v>
      </c>
      <c r="D137" s="4">
        <f t="shared" si="112"/>
        <v>0</v>
      </c>
      <c r="E137" s="4">
        <f t="shared" si="112"/>
        <v>0</v>
      </c>
      <c r="F137" s="4">
        <f t="shared" si="112"/>
        <v>0</v>
      </c>
      <c r="G137" s="4">
        <f t="shared" si="112"/>
        <v>37462026</v>
      </c>
      <c r="H137" s="4">
        <f t="shared" si="112"/>
        <v>0</v>
      </c>
      <c r="I137" s="4">
        <f t="shared" si="112"/>
        <v>0</v>
      </c>
      <c r="J137" s="4">
        <f t="shared" si="112"/>
        <v>65000000</v>
      </c>
      <c r="K137" s="4">
        <f t="shared" si="112"/>
        <v>132462026</v>
      </c>
      <c r="L137" s="4">
        <f t="shared" si="93"/>
        <v>62537974</v>
      </c>
      <c r="M137" s="4">
        <f aca="true" t="shared" si="113" ref="M137:X137">M138</f>
        <v>-27617200</v>
      </c>
      <c r="N137" s="4">
        <f t="shared" si="113"/>
        <v>62537974</v>
      </c>
      <c r="O137" s="4">
        <f t="shared" si="113"/>
        <v>0</v>
      </c>
      <c r="P137" s="4">
        <f t="shared" si="113"/>
        <v>2382800</v>
      </c>
      <c r="Q137" s="4">
        <f t="shared" si="113"/>
        <v>62537974</v>
      </c>
      <c r="R137" s="4">
        <f t="shared" si="113"/>
        <v>0</v>
      </c>
      <c r="S137" s="4">
        <f t="shared" si="113"/>
        <v>10182112</v>
      </c>
      <c r="T137" s="4">
        <f t="shared" si="113"/>
        <v>55178886</v>
      </c>
      <c r="U137" s="4">
        <f t="shared" si="113"/>
        <v>14530512</v>
      </c>
      <c r="V137" s="4">
        <f t="shared" si="113"/>
        <v>55178886</v>
      </c>
      <c r="W137" s="4">
        <f t="shared" si="113"/>
        <v>0</v>
      </c>
      <c r="X137" s="35">
        <f t="shared" si="113"/>
        <v>0</v>
      </c>
    </row>
    <row r="138" spans="1:24" ht="24.75" customHeight="1">
      <c r="A138" s="34" t="s">
        <v>311</v>
      </c>
      <c r="B138" s="57" t="s">
        <v>39</v>
      </c>
      <c r="C138" s="4">
        <f aca="true" t="shared" si="114" ref="C138:K138">SUM(C139:C140)</f>
        <v>130000000</v>
      </c>
      <c r="D138" s="4">
        <f t="shared" si="114"/>
        <v>0</v>
      </c>
      <c r="E138" s="4">
        <f t="shared" si="114"/>
        <v>0</v>
      </c>
      <c r="F138" s="4">
        <f t="shared" si="114"/>
        <v>0</v>
      </c>
      <c r="G138" s="4">
        <f t="shared" si="114"/>
        <v>37462026</v>
      </c>
      <c r="H138" s="4">
        <f t="shared" si="114"/>
        <v>0</v>
      </c>
      <c r="I138" s="4">
        <f t="shared" si="114"/>
        <v>0</v>
      </c>
      <c r="J138" s="4">
        <f t="shared" si="114"/>
        <v>65000000</v>
      </c>
      <c r="K138" s="4">
        <f t="shared" si="114"/>
        <v>132462026</v>
      </c>
      <c r="L138" s="4">
        <f t="shared" si="93"/>
        <v>62537974</v>
      </c>
      <c r="M138" s="4">
        <f aca="true" t="shared" si="115" ref="M138:X138">SUM(M139:M140)</f>
        <v>-27617200</v>
      </c>
      <c r="N138" s="4">
        <f t="shared" si="115"/>
        <v>62537974</v>
      </c>
      <c r="O138" s="4">
        <f t="shared" si="115"/>
        <v>0</v>
      </c>
      <c r="P138" s="4">
        <f t="shared" si="115"/>
        <v>2382800</v>
      </c>
      <c r="Q138" s="4">
        <f t="shared" si="115"/>
        <v>62537974</v>
      </c>
      <c r="R138" s="4">
        <f t="shared" si="115"/>
        <v>0</v>
      </c>
      <c r="S138" s="4">
        <f t="shared" si="115"/>
        <v>10182112</v>
      </c>
      <c r="T138" s="4">
        <f t="shared" si="115"/>
        <v>55178886</v>
      </c>
      <c r="U138" s="4">
        <f t="shared" si="115"/>
        <v>14530512</v>
      </c>
      <c r="V138" s="4">
        <f t="shared" si="115"/>
        <v>55178886</v>
      </c>
      <c r="W138" s="4">
        <f t="shared" si="115"/>
        <v>0</v>
      </c>
      <c r="X138" s="35">
        <f t="shared" si="115"/>
        <v>0</v>
      </c>
    </row>
    <row r="139" spans="1:24" ht="24.75" customHeight="1">
      <c r="A139" s="36" t="s">
        <v>312</v>
      </c>
      <c r="B139" s="58" t="s">
        <v>40</v>
      </c>
      <c r="C139" s="5">
        <v>100000000</v>
      </c>
      <c r="D139" s="5">
        <v>0</v>
      </c>
      <c r="E139" s="5">
        <v>0</v>
      </c>
      <c r="F139" s="5">
        <v>0</v>
      </c>
      <c r="G139" s="5">
        <v>7462026</v>
      </c>
      <c r="H139" s="5">
        <v>0</v>
      </c>
      <c r="I139" s="5">
        <v>0</v>
      </c>
      <c r="J139" s="5">
        <v>60000000</v>
      </c>
      <c r="K139" s="5">
        <v>97462026</v>
      </c>
      <c r="L139" s="5">
        <f t="shared" si="93"/>
        <v>62537974</v>
      </c>
      <c r="M139" s="5">
        <v>2382800</v>
      </c>
      <c r="N139" s="5">
        <v>62537974</v>
      </c>
      <c r="O139" s="5">
        <f>(L139-N139)</f>
        <v>0</v>
      </c>
      <c r="P139" s="5">
        <v>2382800</v>
      </c>
      <c r="Q139" s="5">
        <v>62537974</v>
      </c>
      <c r="R139" s="5">
        <f>N139-Q139</f>
        <v>0</v>
      </c>
      <c r="S139" s="5">
        <v>10182112</v>
      </c>
      <c r="T139" s="5">
        <v>55178886</v>
      </c>
      <c r="U139" s="5">
        <v>14530512</v>
      </c>
      <c r="V139" s="5">
        <v>55178886</v>
      </c>
      <c r="W139" s="5">
        <f>T139-V139</f>
        <v>0</v>
      </c>
      <c r="X139" s="37">
        <f>L139-Q139</f>
        <v>0</v>
      </c>
    </row>
    <row r="140" spans="1:24" ht="24.75" customHeight="1">
      <c r="A140" s="36" t="s">
        <v>313</v>
      </c>
      <c r="B140" s="58" t="s">
        <v>41</v>
      </c>
      <c r="C140" s="5">
        <v>30000000</v>
      </c>
      <c r="D140" s="5">
        <v>0</v>
      </c>
      <c r="E140" s="5">
        <v>0</v>
      </c>
      <c r="F140" s="5">
        <v>0</v>
      </c>
      <c r="G140" s="5">
        <v>30000000</v>
      </c>
      <c r="H140" s="5">
        <v>0</v>
      </c>
      <c r="I140" s="5">
        <v>0</v>
      </c>
      <c r="J140" s="5">
        <v>5000000</v>
      </c>
      <c r="K140" s="5">
        <v>35000000</v>
      </c>
      <c r="L140" s="5">
        <f t="shared" si="93"/>
        <v>0</v>
      </c>
      <c r="M140" s="5">
        <v>-30000000</v>
      </c>
      <c r="N140" s="5">
        <v>0</v>
      </c>
      <c r="O140" s="5">
        <f>(L140-N140)</f>
        <v>0</v>
      </c>
      <c r="P140" s="5">
        <v>0</v>
      </c>
      <c r="Q140" s="5">
        <v>0</v>
      </c>
      <c r="R140" s="5">
        <f>N140-Q140</f>
        <v>0</v>
      </c>
      <c r="S140" s="5">
        <v>0</v>
      </c>
      <c r="T140" s="5">
        <v>0</v>
      </c>
      <c r="U140" s="5">
        <v>0</v>
      </c>
      <c r="V140" s="5">
        <v>0</v>
      </c>
      <c r="W140" s="5">
        <f>T140-V140</f>
        <v>0</v>
      </c>
      <c r="X140" s="37">
        <f>L140-Q140</f>
        <v>0</v>
      </c>
    </row>
    <row r="141" spans="1:24" ht="24.75" customHeight="1">
      <c r="A141" s="34" t="s">
        <v>314</v>
      </c>
      <c r="B141" s="57" t="s">
        <v>42</v>
      </c>
      <c r="C141" s="4">
        <f aca="true" t="shared" si="116" ref="C141:K141">SUM(C142)</f>
        <v>10000000</v>
      </c>
      <c r="D141" s="4">
        <f t="shared" si="116"/>
        <v>0</v>
      </c>
      <c r="E141" s="4">
        <f t="shared" si="116"/>
        <v>0</v>
      </c>
      <c r="F141" s="4">
        <f t="shared" si="116"/>
        <v>0</v>
      </c>
      <c r="G141" s="4">
        <f t="shared" si="116"/>
        <v>0</v>
      </c>
      <c r="H141" s="4">
        <f t="shared" si="116"/>
        <v>0</v>
      </c>
      <c r="I141" s="4">
        <f t="shared" si="116"/>
        <v>0</v>
      </c>
      <c r="J141" s="4">
        <f t="shared" si="116"/>
        <v>0</v>
      </c>
      <c r="K141" s="4">
        <f t="shared" si="116"/>
        <v>10000000</v>
      </c>
      <c r="L141" s="4">
        <f t="shared" si="93"/>
        <v>0</v>
      </c>
      <c r="M141" s="4">
        <f aca="true" t="shared" si="117" ref="M141:X141">SUM(M142)</f>
        <v>0</v>
      </c>
      <c r="N141" s="4">
        <f t="shared" si="117"/>
        <v>0</v>
      </c>
      <c r="O141" s="4">
        <f t="shared" si="117"/>
        <v>0</v>
      </c>
      <c r="P141" s="4">
        <f t="shared" si="117"/>
        <v>0</v>
      </c>
      <c r="Q141" s="4">
        <f t="shared" si="117"/>
        <v>0</v>
      </c>
      <c r="R141" s="4">
        <f t="shared" si="117"/>
        <v>0</v>
      </c>
      <c r="S141" s="4">
        <f t="shared" si="117"/>
        <v>0</v>
      </c>
      <c r="T141" s="4">
        <f t="shared" si="117"/>
        <v>0</v>
      </c>
      <c r="U141" s="4">
        <f t="shared" si="117"/>
        <v>0</v>
      </c>
      <c r="V141" s="4">
        <f t="shared" si="117"/>
        <v>0</v>
      </c>
      <c r="W141" s="4">
        <f t="shared" si="117"/>
        <v>0</v>
      </c>
      <c r="X141" s="35">
        <f t="shared" si="117"/>
        <v>0</v>
      </c>
    </row>
    <row r="142" spans="1:24" ht="24.75" customHeight="1">
      <c r="A142" s="36" t="s">
        <v>315</v>
      </c>
      <c r="B142" s="58" t="s">
        <v>43</v>
      </c>
      <c r="C142" s="5">
        <v>10000000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10000000</v>
      </c>
      <c r="L142" s="5">
        <f t="shared" si="93"/>
        <v>0</v>
      </c>
      <c r="M142" s="5">
        <v>0</v>
      </c>
      <c r="N142" s="5">
        <v>0</v>
      </c>
      <c r="O142" s="5">
        <f>(L142-N142)</f>
        <v>0</v>
      </c>
      <c r="P142" s="5">
        <v>0</v>
      </c>
      <c r="Q142" s="5">
        <v>0</v>
      </c>
      <c r="R142" s="5">
        <f>N142-Q142</f>
        <v>0</v>
      </c>
      <c r="S142" s="5">
        <v>0</v>
      </c>
      <c r="T142" s="5">
        <v>0</v>
      </c>
      <c r="U142" s="5">
        <v>0</v>
      </c>
      <c r="V142" s="5">
        <v>0</v>
      </c>
      <c r="W142" s="5">
        <f>T142-V142</f>
        <v>0</v>
      </c>
      <c r="X142" s="37">
        <f>L142-Q142</f>
        <v>0</v>
      </c>
    </row>
    <row r="143" spans="1:24" ht="24.75" customHeight="1">
      <c r="A143" s="34" t="s">
        <v>316</v>
      </c>
      <c r="B143" s="57" t="s">
        <v>44</v>
      </c>
      <c r="C143" s="4">
        <f aca="true" t="shared" si="118" ref="C143:K143">C144</f>
        <v>10000000</v>
      </c>
      <c r="D143" s="4">
        <f t="shared" si="118"/>
        <v>0</v>
      </c>
      <c r="E143" s="4">
        <f t="shared" si="118"/>
        <v>0</v>
      </c>
      <c r="F143" s="4">
        <f t="shared" si="118"/>
        <v>0</v>
      </c>
      <c r="G143" s="4">
        <f t="shared" si="118"/>
        <v>0</v>
      </c>
      <c r="H143" s="4">
        <f t="shared" si="118"/>
        <v>0</v>
      </c>
      <c r="I143" s="4">
        <f t="shared" si="118"/>
        <v>0</v>
      </c>
      <c r="J143" s="4">
        <f t="shared" si="118"/>
        <v>0</v>
      </c>
      <c r="K143" s="4">
        <f t="shared" si="118"/>
        <v>10000000</v>
      </c>
      <c r="L143" s="4">
        <f t="shared" si="93"/>
        <v>0</v>
      </c>
      <c r="M143" s="4">
        <f aca="true" t="shared" si="119" ref="M143:X143">M144</f>
        <v>0</v>
      </c>
      <c r="N143" s="4">
        <f t="shared" si="119"/>
        <v>0</v>
      </c>
      <c r="O143" s="4">
        <f t="shared" si="119"/>
        <v>0</v>
      </c>
      <c r="P143" s="4">
        <f t="shared" si="119"/>
        <v>0</v>
      </c>
      <c r="Q143" s="4">
        <f t="shared" si="119"/>
        <v>0</v>
      </c>
      <c r="R143" s="4">
        <f t="shared" si="119"/>
        <v>0</v>
      </c>
      <c r="S143" s="4">
        <f t="shared" si="119"/>
        <v>0</v>
      </c>
      <c r="T143" s="4">
        <f t="shared" si="119"/>
        <v>0</v>
      </c>
      <c r="U143" s="4">
        <f t="shared" si="119"/>
        <v>0</v>
      </c>
      <c r="V143" s="4">
        <f t="shared" si="119"/>
        <v>0</v>
      </c>
      <c r="W143" s="4">
        <f t="shared" si="119"/>
        <v>0</v>
      </c>
      <c r="X143" s="35">
        <f t="shared" si="119"/>
        <v>0</v>
      </c>
    </row>
    <row r="144" spans="1:24" ht="24.75" customHeight="1">
      <c r="A144" s="36" t="s">
        <v>317</v>
      </c>
      <c r="B144" s="58" t="s">
        <v>280</v>
      </c>
      <c r="C144" s="5">
        <v>10000000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10000000</v>
      </c>
      <c r="L144" s="5">
        <f t="shared" si="93"/>
        <v>0</v>
      </c>
      <c r="M144" s="5">
        <v>0</v>
      </c>
      <c r="N144" s="5">
        <v>0</v>
      </c>
      <c r="O144" s="5">
        <f>(L144-N144)</f>
        <v>0</v>
      </c>
      <c r="P144" s="5">
        <v>0</v>
      </c>
      <c r="Q144" s="5">
        <v>0</v>
      </c>
      <c r="R144" s="5">
        <f>N144-Q144</f>
        <v>0</v>
      </c>
      <c r="S144" s="5">
        <v>0</v>
      </c>
      <c r="T144" s="5">
        <v>0</v>
      </c>
      <c r="U144" s="5">
        <v>0</v>
      </c>
      <c r="V144" s="5">
        <v>0</v>
      </c>
      <c r="W144" s="5">
        <f>T144-V144</f>
        <v>0</v>
      </c>
      <c r="X144" s="37">
        <f>L144-Q144</f>
        <v>0</v>
      </c>
    </row>
    <row r="145" spans="1:24" ht="36" customHeight="1">
      <c r="A145" s="34" t="s">
        <v>541</v>
      </c>
      <c r="B145" s="57" t="s">
        <v>53</v>
      </c>
      <c r="C145" s="4">
        <f aca="true" t="shared" si="120" ref="C145:K146">C146</f>
        <v>11760000000</v>
      </c>
      <c r="D145" s="4">
        <f t="shared" si="120"/>
        <v>0</v>
      </c>
      <c r="E145" s="4">
        <f t="shared" si="120"/>
        <v>0</v>
      </c>
      <c r="F145" s="4">
        <f t="shared" si="120"/>
        <v>0</v>
      </c>
      <c r="G145" s="4">
        <f t="shared" si="120"/>
        <v>3</v>
      </c>
      <c r="H145" s="4">
        <f t="shared" si="120"/>
        <v>0</v>
      </c>
      <c r="I145" s="4">
        <f t="shared" si="120"/>
        <v>0</v>
      </c>
      <c r="J145" s="4">
        <f t="shared" si="120"/>
        <v>50000000</v>
      </c>
      <c r="K145" s="4">
        <f t="shared" si="120"/>
        <v>2172252957</v>
      </c>
      <c r="L145" s="4">
        <f t="shared" si="93"/>
        <v>9637747043</v>
      </c>
      <c r="M145" s="4">
        <f aca="true" t="shared" si="121" ref="M145:X146">M146</f>
        <v>-3</v>
      </c>
      <c r="N145" s="4">
        <f t="shared" si="121"/>
        <v>9637747043</v>
      </c>
      <c r="O145" s="4">
        <f t="shared" si="121"/>
        <v>0</v>
      </c>
      <c r="P145" s="4">
        <f t="shared" si="121"/>
        <v>-3</v>
      </c>
      <c r="Q145" s="4">
        <f t="shared" si="121"/>
        <v>9637747043</v>
      </c>
      <c r="R145" s="4">
        <f t="shared" si="121"/>
        <v>0</v>
      </c>
      <c r="S145" s="4">
        <f t="shared" si="121"/>
        <v>1716907759</v>
      </c>
      <c r="T145" s="4">
        <f t="shared" si="121"/>
        <v>8047315694</v>
      </c>
      <c r="U145" s="4">
        <f t="shared" si="121"/>
        <v>1850612759</v>
      </c>
      <c r="V145" s="4">
        <f t="shared" si="121"/>
        <v>8047315694</v>
      </c>
      <c r="W145" s="4">
        <f t="shared" si="121"/>
        <v>0</v>
      </c>
      <c r="X145" s="35">
        <f t="shared" si="121"/>
        <v>0</v>
      </c>
    </row>
    <row r="146" spans="1:24" ht="24.75" customHeight="1">
      <c r="A146" s="34" t="s">
        <v>318</v>
      </c>
      <c r="B146" s="57" t="s">
        <v>3</v>
      </c>
      <c r="C146" s="4">
        <f t="shared" si="120"/>
        <v>11760000000</v>
      </c>
      <c r="D146" s="4">
        <f t="shared" si="120"/>
        <v>0</v>
      </c>
      <c r="E146" s="4">
        <f t="shared" si="120"/>
        <v>0</v>
      </c>
      <c r="F146" s="4">
        <f t="shared" si="120"/>
        <v>0</v>
      </c>
      <c r="G146" s="4">
        <f t="shared" si="120"/>
        <v>3</v>
      </c>
      <c r="H146" s="4">
        <f t="shared" si="120"/>
        <v>0</v>
      </c>
      <c r="I146" s="4">
        <f t="shared" si="120"/>
        <v>0</v>
      </c>
      <c r="J146" s="4">
        <f t="shared" si="120"/>
        <v>50000000</v>
      </c>
      <c r="K146" s="4">
        <f t="shared" si="120"/>
        <v>2172252957</v>
      </c>
      <c r="L146" s="4">
        <f aca="true" t="shared" si="122" ref="L146:L168">(C146+H146-I146+J146-K146)</f>
        <v>9637747043</v>
      </c>
      <c r="M146" s="4">
        <f t="shared" si="121"/>
        <v>-3</v>
      </c>
      <c r="N146" s="4">
        <f t="shared" si="121"/>
        <v>9637747043</v>
      </c>
      <c r="O146" s="4">
        <f t="shared" si="121"/>
        <v>0</v>
      </c>
      <c r="P146" s="4">
        <f t="shared" si="121"/>
        <v>-3</v>
      </c>
      <c r="Q146" s="4">
        <f t="shared" si="121"/>
        <v>9637747043</v>
      </c>
      <c r="R146" s="4">
        <f t="shared" si="121"/>
        <v>0</v>
      </c>
      <c r="S146" s="4">
        <f t="shared" si="121"/>
        <v>1716907759</v>
      </c>
      <c r="T146" s="4">
        <f t="shared" si="121"/>
        <v>8047315694</v>
      </c>
      <c r="U146" s="4">
        <f t="shared" si="121"/>
        <v>1850612759</v>
      </c>
      <c r="V146" s="4">
        <f t="shared" si="121"/>
        <v>8047315694</v>
      </c>
      <c r="W146" s="4">
        <f t="shared" si="121"/>
        <v>0</v>
      </c>
      <c r="X146" s="35">
        <f t="shared" si="121"/>
        <v>0</v>
      </c>
    </row>
    <row r="147" spans="1:24" ht="33.75" customHeight="1">
      <c r="A147" s="34" t="s">
        <v>319</v>
      </c>
      <c r="B147" s="57" t="s">
        <v>127</v>
      </c>
      <c r="C147" s="4">
        <f aca="true" t="shared" si="123" ref="C147:K147">SUM(C148+C149+C150)</f>
        <v>11760000000</v>
      </c>
      <c r="D147" s="4">
        <f t="shared" si="123"/>
        <v>0</v>
      </c>
      <c r="E147" s="4">
        <f t="shared" si="123"/>
        <v>0</v>
      </c>
      <c r="F147" s="4">
        <f t="shared" si="123"/>
        <v>0</v>
      </c>
      <c r="G147" s="4">
        <f t="shared" si="123"/>
        <v>3</v>
      </c>
      <c r="H147" s="4">
        <f t="shared" si="123"/>
        <v>0</v>
      </c>
      <c r="I147" s="4">
        <f t="shared" si="123"/>
        <v>0</v>
      </c>
      <c r="J147" s="4">
        <f t="shared" si="123"/>
        <v>50000000</v>
      </c>
      <c r="K147" s="4">
        <f t="shared" si="123"/>
        <v>2172252957</v>
      </c>
      <c r="L147" s="4">
        <f t="shared" si="122"/>
        <v>9637747043</v>
      </c>
      <c r="M147" s="4">
        <f aca="true" t="shared" si="124" ref="M147:X147">SUM(M148+M149+M150)</f>
        <v>-3</v>
      </c>
      <c r="N147" s="4">
        <f t="shared" si="124"/>
        <v>9637747043</v>
      </c>
      <c r="O147" s="4">
        <f t="shared" si="124"/>
        <v>0</v>
      </c>
      <c r="P147" s="4">
        <f t="shared" si="124"/>
        <v>-3</v>
      </c>
      <c r="Q147" s="4">
        <f t="shared" si="124"/>
        <v>9637747043</v>
      </c>
      <c r="R147" s="4">
        <f t="shared" si="124"/>
        <v>0</v>
      </c>
      <c r="S147" s="4">
        <f t="shared" si="124"/>
        <v>1716907759</v>
      </c>
      <c r="T147" s="4">
        <f t="shared" si="124"/>
        <v>8047315694</v>
      </c>
      <c r="U147" s="4">
        <f t="shared" si="124"/>
        <v>1850612759</v>
      </c>
      <c r="V147" s="4">
        <f t="shared" si="124"/>
        <v>8047315694</v>
      </c>
      <c r="W147" s="4">
        <f t="shared" si="124"/>
        <v>0</v>
      </c>
      <c r="X147" s="35">
        <f t="shared" si="124"/>
        <v>0</v>
      </c>
    </row>
    <row r="148" spans="1:24" ht="33.75" customHeight="1">
      <c r="A148" s="36" t="s">
        <v>140</v>
      </c>
      <c r="B148" s="58" t="s">
        <v>54</v>
      </c>
      <c r="C148" s="5">
        <v>10600000000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1656212361</v>
      </c>
      <c r="L148" s="5">
        <f t="shared" si="122"/>
        <v>8943787639</v>
      </c>
      <c r="M148" s="5">
        <v>0</v>
      </c>
      <c r="N148" s="5">
        <v>8943787639</v>
      </c>
      <c r="O148" s="5">
        <f>(L148-N148)</f>
        <v>0</v>
      </c>
      <c r="P148" s="5">
        <v>0</v>
      </c>
      <c r="Q148" s="5">
        <v>8943787639</v>
      </c>
      <c r="R148" s="5">
        <f>N148-Q148</f>
        <v>0</v>
      </c>
      <c r="S148" s="5">
        <v>1476166984</v>
      </c>
      <c r="T148" s="5">
        <v>7409016255.6</v>
      </c>
      <c r="U148" s="5">
        <v>1609871984</v>
      </c>
      <c r="V148" s="5">
        <v>7409016255.6</v>
      </c>
      <c r="W148" s="5">
        <f>T148-V148</f>
        <v>0</v>
      </c>
      <c r="X148" s="37">
        <f>L148-Q148</f>
        <v>0</v>
      </c>
    </row>
    <row r="149" spans="1:24" ht="29.25" customHeight="1">
      <c r="A149" s="36" t="s">
        <v>141</v>
      </c>
      <c r="B149" s="58" t="s">
        <v>55</v>
      </c>
      <c r="C149" s="5">
        <v>710000000</v>
      </c>
      <c r="D149" s="5">
        <v>0</v>
      </c>
      <c r="E149" s="5">
        <v>0</v>
      </c>
      <c r="F149" s="5">
        <v>0</v>
      </c>
      <c r="G149" s="5">
        <v>3</v>
      </c>
      <c r="H149" s="5">
        <v>0</v>
      </c>
      <c r="I149" s="5">
        <v>0</v>
      </c>
      <c r="J149" s="5">
        <v>0</v>
      </c>
      <c r="K149" s="5">
        <v>503172422</v>
      </c>
      <c r="L149" s="5">
        <f t="shared" si="122"/>
        <v>206827578</v>
      </c>
      <c r="M149" s="5">
        <v>-3</v>
      </c>
      <c r="N149" s="5">
        <v>206827578</v>
      </c>
      <c r="O149" s="5">
        <f>(L149-N149)</f>
        <v>0</v>
      </c>
      <c r="P149" s="5">
        <v>-3</v>
      </c>
      <c r="Q149" s="5">
        <v>206827578</v>
      </c>
      <c r="R149" s="5">
        <f>N149-Q149</f>
        <v>0</v>
      </c>
      <c r="S149" s="5">
        <v>148715631</v>
      </c>
      <c r="T149" s="5">
        <v>206827578</v>
      </c>
      <c r="U149" s="5">
        <v>148715631</v>
      </c>
      <c r="V149" s="5">
        <v>206827578</v>
      </c>
      <c r="W149" s="5">
        <f>T149-V149</f>
        <v>0</v>
      </c>
      <c r="X149" s="37">
        <f>L149-Q149</f>
        <v>0</v>
      </c>
    </row>
    <row r="150" spans="1:24" ht="33.75" customHeight="1">
      <c r="A150" s="36" t="s">
        <v>142</v>
      </c>
      <c r="B150" s="58" t="s">
        <v>133</v>
      </c>
      <c r="C150" s="5">
        <v>450000000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50000000</v>
      </c>
      <c r="K150" s="5">
        <v>12868174</v>
      </c>
      <c r="L150" s="5">
        <f t="shared" si="122"/>
        <v>487131826</v>
      </c>
      <c r="M150" s="5">
        <v>0</v>
      </c>
      <c r="N150" s="5">
        <v>487131826</v>
      </c>
      <c r="O150" s="5">
        <f>(L150-N150)</f>
        <v>0</v>
      </c>
      <c r="P150" s="5">
        <v>0</v>
      </c>
      <c r="Q150" s="5">
        <v>487131826</v>
      </c>
      <c r="R150" s="5">
        <f>N150-Q150</f>
        <v>0</v>
      </c>
      <c r="S150" s="5">
        <v>92025144</v>
      </c>
      <c r="T150" s="5">
        <v>431471860.4</v>
      </c>
      <c r="U150" s="5">
        <v>92025144</v>
      </c>
      <c r="V150" s="5">
        <v>431471860.4</v>
      </c>
      <c r="W150" s="5">
        <f>T150-V150</f>
        <v>0</v>
      </c>
      <c r="X150" s="37">
        <f>L150-Q150</f>
        <v>0</v>
      </c>
    </row>
    <row r="151" spans="1:24" ht="32.25" customHeight="1">
      <c r="A151" s="34" t="s">
        <v>542</v>
      </c>
      <c r="B151" s="57" t="s">
        <v>113</v>
      </c>
      <c r="C151" s="4">
        <f aca="true" t="shared" si="125" ref="C151:K152">C152</f>
        <v>2150000000</v>
      </c>
      <c r="D151" s="4">
        <f t="shared" si="125"/>
        <v>0</v>
      </c>
      <c r="E151" s="4">
        <f t="shared" si="125"/>
        <v>0</v>
      </c>
      <c r="F151" s="4">
        <f t="shared" si="125"/>
        <v>0</v>
      </c>
      <c r="G151" s="4">
        <f t="shared" si="125"/>
        <v>2396354</v>
      </c>
      <c r="H151" s="4">
        <f t="shared" si="125"/>
        <v>0</v>
      </c>
      <c r="I151" s="4">
        <f t="shared" si="125"/>
        <v>0</v>
      </c>
      <c r="J151" s="4">
        <f t="shared" si="125"/>
        <v>30000000</v>
      </c>
      <c r="K151" s="4">
        <f t="shared" si="125"/>
        <v>270881651</v>
      </c>
      <c r="L151" s="4">
        <f t="shared" si="122"/>
        <v>1909118349</v>
      </c>
      <c r="M151" s="4">
        <f aca="true" t="shared" si="126" ref="M151:X152">M152</f>
        <v>-2396354</v>
      </c>
      <c r="N151" s="4">
        <f t="shared" si="126"/>
        <v>1909118349</v>
      </c>
      <c r="O151" s="4">
        <f t="shared" si="126"/>
        <v>0</v>
      </c>
      <c r="P151" s="4">
        <f t="shared" si="126"/>
        <v>-398818</v>
      </c>
      <c r="Q151" s="4">
        <f t="shared" si="126"/>
        <v>1909118349</v>
      </c>
      <c r="R151" s="4">
        <f t="shared" si="126"/>
        <v>0</v>
      </c>
      <c r="S151" s="4">
        <f t="shared" si="126"/>
        <v>620011473</v>
      </c>
      <c r="T151" s="4">
        <f t="shared" si="126"/>
        <v>1834240685</v>
      </c>
      <c r="U151" s="4">
        <f t="shared" si="126"/>
        <v>675845713</v>
      </c>
      <c r="V151" s="4">
        <f t="shared" si="126"/>
        <v>1834240685</v>
      </c>
      <c r="W151" s="4">
        <f t="shared" si="126"/>
        <v>0</v>
      </c>
      <c r="X151" s="35">
        <f t="shared" si="126"/>
        <v>0</v>
      </c>
    </row>
    <row r="152" spans="1:24" ht="24.75" customHeight="1">
      <c r="A152" s="34" t="s">
        <v>320</v>
      </c>
      <c r="B152" s="57" t="s">
        <v>3</v>
      </c>
      <c r="C152" s="4">
        <f t="shared" si="125"/>
        <v>2150000000</v>
      </c>
      <c r="D152" s="4">
        <f t="shared" si="125"/>
        <v>0</v>
      </c>
      <c r="E152" s="4">
        <f t="shared" si="125"/>
        <v>0</v>
      </c>
      <c r="F152" s="4">
        <f t="shared" si="125"/>
        <v>0</v>
      </c>
      <c r="G152" s="4">
        <f t="shared" si="125"/>
        <v>2396354</v>
      </c>
      <c r="H152" s="4">
        <f t="shared" si="125"/>
        <v>0</v>
      </c>
      <c r="I152" s="4">
        <f t="shared" si="125"/>
        <v>0</v>
      </c>
      <c r="J152" s="4">
        <f t="shared" si="125"/>
        <v>30000000</v>
      </c>
      <c r="K152" s="4">
        <f t="shared" si="125"/>
        <v>270881651</v>
      </c>
      <c r="L152" s="4">
        <f t="shared" si="122"/>
        <v>1909118349</v>
      </c>
      <c r="M152" s="4">
        <f t="shared" si="126"/>
        <v>-2396354</v>
      </c>
      <c r="N152" s="4">
        <f t="shared" si="126"/>
        <v>1909118349</v>
      </c>
      <c r="O152" s="4">
        <f t="shared" si="126"/>
        <v>0</v>
      </c>
      <c r="P152" s="4">
        <f t="shared" si="126"/>
        <v>-398818</v>
      </c>
      <c r="Q152" s="4">
        <f t="shared" si="126"/>
        <v>1909118349</v>
      </c>
      <c r="R152" s="4">
        <f t="shared" si="126"/>
        <v>0</v>
      </c>
      <c r="S152" s="4">
        <f t="shared" si="126"/>
        <v>620011473</v>
      </c>
      <c r="T152" s="4">
        <f t="shared" si="126"/>
        <v>1834240685</v>
      </c>
      <c r="U152" s="4">
        <f t="shared" si="126"/>
        <v>675845713</v>
      </c>
      <c r="V152" s="4">
        <f t="shared" si="126"/>
        <v>1834240685</v>
      </c>
      <c r="W152" s="4">
        <f t="shared" si="126"/>
        <v>0</v>
      </c>
      <c r="X152" s="35">
        <f t="shared" si="126"/>
        <v>0</v>
      </c>
    </row>
    <row r="153" spans="1:24" ht="34.5" customHeight="1">
      <c r="A153" s="34" t="s">
        <v>321</v>
      </c>
      <c r="B153" s="57" t="s">
        <v>322</v>
      </c>
      <c r="C153" s="4">
        <f aca="true" t="shared" si="127" ref="C153:K153">SUM(C154:C155)</f>
        <v>2150000000</v>
      </c>
      <c r="D153" s="4">
        <f t="shared" si="127"/>
        <v>0</v>
      </c>
      <c r="E153" s="4">
        <f t="shared" si="127"/>
        <v>0</v>
      </c>
      <c r="F153" s="4">
        <f t="shared" si="127"/>
        <v>0</v>
      </c>
      <c r="G153" s="4">
        <f t="shared" si="127"/>
        <v>2396354</v>
      </c>
      <c r="H153" s="4">
        <f t="shared" si="127"/>
        <v>0</v>
      </c>
      <c r="I153" s="4">
        <f t="shared" si="127"/>
        <v>0</v>
      </c>
      <c r="J153" s="4">
        <f t="shared" si="127"/>
        <v>30000000</v>
      </c>
      <c r="K153" s="4">
        <f t="shared" si="127"/>
        <v>270881651</v>
      </c>
      <c r="L153" s="4">
        <f t="shared" si="122"/>
        <v>1909118349</v>
      </c>
      <c r="M153" s="4">
        <f aca="true" t="shared" si="128" ref="M153:X153">SUM(M154:M155)</f>
        <v>-2396354</v>
      </c>
      <c r="N153" s="4">
        <f t="shared" si="128"/>
        <v>1909118349</v>
      </c>
      <c r="O153" s="4">
        <f t="shared" si="128"/>
        <v>0</v>
      </c>
      <c r="P153" s="4">
        <f t="shared" si="128"/>
        <v>-398818</v>
      </c>
      <c r="Q153" s="4">
        <f t="shared" si="128"/>
        <v>1909118349</v>
      </c>
      <c r="R153" s="4">
        <f t="shared" si="128"/>
        <v>0</v>
      </c>
      <c r="S153" s="4">
        <f t="shared" si="128"/>
        <v>620011473</v>
      </c>
      <c r="T153" s="4">
        <f t="shared" si="128"/>
        <v>1834240685</v>
      </c>
      <c r="U153" s="4">
        <f t="shared" si="128"/>
        <v>675845713</v>
      </c>
      <c r="V153" s="4">
        <f t="shared" si="128"/>
        <v>1834240685</v>
      </c>
      <c r="W153" s="4">
        <f t="shared" si="128"/>
        <v>0</v>
      </c>
      <c r="X153" s="35">
        <f t="shared" si="128"/>
        <v>0</v>
      </c>
    </row>
    <row r="154" spans="1:24" ht="24.75" customHeight="1">
      <c r="A154" s="36" t="s">
        <v>323</v>
      </c>
      <c r="B154" s="58" t="s">
        <v>324</v>
      </c>
      <c r="C154" s="5">
        <v>1900000000</v>
      </c>
      <c r="D154" s="5">
        <v>0</v>
      </c>
      <c r="E154" s="5">
        <v>0</v>
      </c>
      <c r="F154" s="5">
        <v>0</v>
      </c>
      <c r="G154" s="5">
        <v>1395856</v>
      </c>
      <c r="H154" s="5">
        <v>0</v>
      </c>
      <c r="I154" s="5">
        <v>0</v>
      </c>
      <c r="J154" s="5">
        <v>0</v>
      </c>
      <c r="K154" s="5">
        <v>259104803</v>
      </c>
      <c r="L154" s="5">
        <f t="shared" si="122"/>
        <v>1640895197</v>
      </c>
      <c r="M154" s="5">
        <v>-1395856</v>
      </c>
      <c r="N154" s="5">
        <v>1640895197</v>
      </c>
      <c r="O154" s="5">
        <f>(L154-N154)</f>
        <v>0</v>
      </c>
      <c r="P154" s="5">
        <v>-398816</v>
      </c>
      <c r="Q154" s="5">
        <v>1640895197</v>
      </c>
      <c r="R154" s="5">
        <f>N154-Q154</f>
        <v>0</v>
      </c>
      <c r="S154" s="5">
        <v>449731549</v>
      </c>
      <c r="T154" s="5">
        <v>1566017533</v>
      </c>
      <c r="U154" s="5">
        <v>505565789</v>
      </c>
      <c r="V154" s="5">
        <v>1566017533</v>
      </c>
      <c r="W154" s="5">
        <f>T154-V154</f>
        <v>0</v>
      </c>
      <c r="X154" s="37">
        <f>L154-Q154</f>
        <v>0</v>
      </c>
    </row>
    <row r="155" spans="1:24" ht="24.75" customHeight="1">
      <c r="A155" s="36" t="s">
        <v>325</v>
      </c>
      <c r="B155" s="58" t="s">
        <v>57</v>
      </c>
      <c r="C155" s="5">
        <v>250000000</v>
      </c>
      <c r="D155" s="5">
        <v>0</v>
      </c>
      <c r="E155" s="5">
        <v>0</v>
      </c>
      <c r="F155" s="5">
        <v>0</v>
      </c>
      <c r="G155" s="5">
        <v>1000498</v>
      </c>
      <c r="H155" s="5">
        <v>0</v>
      </c>
      <c r="I155" s="5">
        <v>0</v>
      </c>
      <c r="J155" s="5">
        <v>30000000</v>
      </c>
      <c r="K155" s="5">
        <v>11776848</v>
      </c>
      <c r="L155" s="5">
        <f t="shared" si="122"/>
        <v>268223152</v>
      </c>
      <c r="M155" s="5">
        <v>-1000498</v>
      </c>
      <c r="N155" s="5">
        <v>268223152</v>
      </c>
      <c r="O155" s="5">
        <f>(L155-N155)</f>
        <v>0</v>
      </c>
      <c r="P155" s="5">
        <v>-2</v>
      </c>
      <c r="Q155" s="5">
        <v>268223152</v>
      </c>
      <c r="R155" s="5">
        <f>N155-Q155</f>
        <v>0</v>
      </c>
      <c r="S155" s="5">
        <v>170279924</v>
      </c>
      <c r="T155" s="5">
        <v>268223152</v>
      </c>
      <c r="U155" s="5">
        <v>170279924</v>
      </c>
      <c r="V155" s="5">
        <v>268223152</v>
      </c>
      <c r="W155" s="5">
        <f>T155-V155</f>
        <v>0</v>
      </c>
      <c r="X155" s="37">
        <f>L155-Q155</f>
        <v>0</v>
      </c>
    </row>
    <row r="156" spans="1:24" ht="24.75" customHeight="1">
      <c r="A156" s="34" t="s">
        <v>543</v>
      </c>
      <c r="B156" s="57" t="s">
        <v>58</v>
      </c>
      <c r="C156" s="4">
        <f aca="true" t="shared" si="129" ref="C156:K157">C157</f>
        <v>12170000000</v>
      </c>
      <c r="D156" s="4">
        <f t="shared" si="129"/>
        <v>0</v>
      </c>
      <c r="E156" s="4">
        <f t="shared" si="129"/>
        <v>0</v>
      </c>
      <c r="F156" s="4">
        <f t="shared" si="129"/>
        <v>0</v>
      </c>
      <c r="G156" s="4">
        <f t="shared" si="129"/>
        <v>30448530.95</v>
      </c>
      <c r="H156" s="4">
        <f t="shared" si="129"/>
        <v>0</v>
      </c>
      <c r="I156" s="4">
        <f t="shared" si="129"/>
        <v>0</v>
      </c>
      <c r="J156" s="4">
        <f t="shared" si="129"/>
        <v>299144000</v>
      </c>
      <c r="K156" s="4">
        <f t="shared" si="129"/>
        <v>6028479309.95</v>
      </c>
      <c r="L156" s="4">
        <f t="shared" si="122"/>
        <v>6440664690.05</v>
      </c>
      <c r="M156" s="4">
        <f aca="true" t="shared" si="130" ref="M156:X157">M157</f>
        <v>-25448530.95</v>
      </c>
      <c r="N156" s="4">
        <f t="shared" si="130"/>
        <v>6440664690.05</v>
      </c>
      <c r="O156" s="4">
        <f t="shared" si="130"/>
        <v>-2.9685907065868378E-09</v>
      </c>
      <c r="P156" s="4">
        <f t="shared" si="130"/>
        <v>295469.05</v>
      </c>
      <c r="Q156" s="4">
        <f t="shared" si="130"/>
        <v>6440664690.05</v>
      </c>
      <c r="R156" s="4">
        <f t="shared" si="130"/>
        <v>0</v>
      </c>
      <c r="S156" s="4">
        <f t="shared" si="130"/>
        <v>1300139635.05</v>
      </c>
      <c r="T156" s="4">
        <f t="shared" si="130"/>
        <v>3823885109.05</v>
      </c>
      <c r="U156" s="4">
        <f t="shared" si="130"/>
        <v>1300139635.05</v>
      </c>
      <c r="V156" s="4">
        <f t="shared" si="130"/>
        <v>3823885109.05</v>
      </c>
      <c r="W156" s="4">
        <f t="shared" si="130"/>
        <v>0</v>
      </c>
      <c r="X156" s="35">
        <f t="shared" si="130"/>
        <v>-2.9685907065868378E-09</v>
      </c>
    </row>
    <row r="157" spans="1:24" ht="24.75" customHeight="1">
      <c r="A157" s="34" t="s">
        <v>544</v>
      </c>
      <c r="B157" s="57" t="s">
        <v>3</v>
      </c>
      <c r="C157" s="4">
        <f t="shared" si="129"/>
        <v>12170000000</v>
      </c>
      <c r="D157" s="4">
        <f t="shared" si="129"/>
        <v>0</v>
      </c>
      <c r="E157" s="4">
        <f t="shared" si="129"/>
        <v>0</v>
      </c>
      <c r="F157" s="4">
        <f t="shared" si="129"/>
        <v>0</v>
      </c>
      <c r="G157" s="4">
        <f t="shared" si="129"/>
        <v>30448530.95</v>
      </c>
      <c r="H157" s="4">
        <f t="shared" si="129"/>
        <v>0</v>
      </c>
      <c r="I157" s="4">
        <f t="shared" si="129"/>
        <v>0</v>
      </c>
      <c r="J157" s="4">
        <f t="shared" si="129"/>
        <v>299144000</v>
      </c>
      <c r="K157" s="4">
        <f t="shared" si="129"/>
        <v>6028479309.95</v>
      </c>
      <c r="L157" s="4">
        <f t="shared" si="122"/>
        <v>6440664690.05</v>
      </c>
      <c r="M157" s="4">
        <f t="shared" si="130"/>
        <v>-25448530.95</v>
      </c>
      <c r="N157" s="4">
        <f t="shared" si="130"/>
        <v>6440664690.05</v>
      </c>
      <c r="O157" s="4">
        <f t="shared" si="130"/>
        <v>-2.9685907065868378E-09</v>
      </c>
      <c r="P157" s="4">
        <f t="shared" si="130"/>
        <v>295469.05</v>
      </c>
      <c r="Q157" s="4">
        <f t="shared" si="130"/>
        <v>6440664690.05</v>
      </c>
      <c r="R157" s="4">
        <f t="shared" si="130"/>
        <v>0</v>
      </c>
      <c r="S157" s="4">
        <f t="shared" si="130"/>
        <v>1300139635.05</v>
      </c>
      <c r="T157" s="4">
        <f t="shared" si="130"/>
        <v>3823885109.05</v>
      </c>
      <c r="U157" s="4">
        <f t="shared" si="130"/>
        <v>1300139635.05</v>
      </c>
      <c r="V157" s="4">
        <f t="shared" si="130"/>
        <v>3823885109.05</v>
      </c>
      <c r="W157" s="4">
        <f t="shared" si="130"/>
        <v>0</v>
      </c>
      <c r="X157" s="35">
        <f t="shared" si="130"/>
        <v>-2.9685907065868378E-09</v>
      </c>
    </row>
    <row r="158" spans="1:24" ht="24.75" customHeight="1">
      <c r="A158" s="34" t="s">
        <v>326</v>
      </c>
      <c r="B158" s="57" t="s">
        <v>58</v>
      </c>
      <c r="C158" s="4">
        <f aca="true" t="shared" si="131" ref="C158:K158">SUM(C159+C161+C163+C165)</f>
        <v>12170000000</v>
      </c>
      <c r="D158" s="4">
        <f t="shared" si="131"/>
        <v>0</v>
      </c>
      <c r="E158" s="4">
        <f t="shared" si="131"/>
        <v>0</v>
      </c>
      <c r="F158" s="4">
        <f t="shared" si="131"/>
        <v>0</v>
      </c>
      <c r="G158" s="4">
        <f t="shared" si="131"/>
        <v>30448530.95</v>
      </c>
      <c r="H158" s="4">
        <f t="shared" si="131"/>
        <v>0</v>
      </c>
      <c r="I158" s="4">
        <f t="shared" si="131"/>
        <v>0</v>
      </c>
      <c r="J158" s="4">
        <f t="shared" si="131"/>
        <v>299144000</v>
      </c>
      <c r="K158" s="4">
        <f t="shared" si="131"/>
        <v>6028479309.95</v>
      </c>
      <c r="L158" s="4">
        <f t="shared" si="122"/>
        <v>6440664690.05</v>
      </c>
      <c r="M158" s="4">
        <f aca="true" t="shared" si="132" ref="M158:X158">SUM(M159+M161+M163+M165)</f>
        <v>-25448530.95</v>
      </c>
      <c r="N158" s="4">
        <f t="shared" si="132"/>
        <v>6440664690.05</v>
      </c>
      <c r="O158" s="4">
        <f t="shared" si="132"/>
        <v>-2.9685907065868378E-09</v>
      </c>
      <c r="P158" s="4">
        <f t="shared" si="132"/>
        <v>295469.05</v>
      </c>
      <c r="Q158" s="4">
        <f t="shared" si="132"/>
        <v>6440664690.05</v>
      </c>
      <c r="R158" s="4">
        <f t="shared" si="132"/>
        <v>0</v>
      </c>
      <c r="S158" s="4">
        <f t="shared" si="132"/>
        <v>1300139635.05</v>
      </c>
      <c r="T158" s="4">
        <f t="shared" si="132"/>
        <v>3823885109.05</v>
      </c>
      <c r="U158" s="4">
        <f t="shared" si="132"/>
        <v>1300139635.05</v>
      </c>
      <c r="V158" s="4">
        <f t="shared" si="132"/>
        <v>3823885109.05</v>
      </c>
      <c r="W158" s="4">
        <f t="shared" si="132"/>
        <v>0</v>
      </c>
      <c r="X158" s="35">
        <f t="shared" si="132"/>
        <v>-2.9685907065868378E-09</v>
      </c>
    </row>
    <row r="159" spans="1:24" ht="24.75" customHeight="1">
      <c r="A159" s="34" t="s">
        <v>327</v>
      </c>
      <c r="B159" s="57" t="s">
        <v>328</v>
      </c>
      <c r="C159" s="4">
        <f aca="true" t="shared" si="133" ref="C159:K159">SUM(C160)</f>
        <v>50000000</v>
      </c>
      <c r="D159" s="4">
        <f t="shared" si="133"/>
        <v>0</v>
      </c>
      <c r="E159" s="4">
        <f t="shared" si="133"/>
        <v>0</v>
      </c>
      <c r="F159" s="4">
        <f t="shared" si="133"/>
        <v>0</v>
      </c>
      <c r="G159" s="4">
        <f t="shared" si="133"/>
        <v>29704530.95</v>
      </c>
      <c r="H159" s="4">
        <f t="shared" si="133"/>
        <v>0</v>
      </c>
      <c r="I159" s="4">
        <f t="shared" si="133"/>
        <v>0</v>
      </c>
      <c r="J159" s="4">
        <f t="shared" si="133"/>
        <v>0</v>
      </c>
      <c r="K159" s="4">
        <f t="shared" si="133"/>
        <v>49704530.95</v>
      </c>
      <c r="L159" s="4">
        <f t="shared" si="122"/>
        <v>295469.049999997</v>
      </c>
      <c r="M159" s="4">
        <f aca="true" t="shared" si="134" ref="M159:X159">SUM(M160)</f>
        <v>-24704530.95</v>
      </c>
      <c r="N159" s="4">
        <f t="shared" si="134"/>
        <v>295469.05</v>
      </c>
      <c r="O159" s="4">
        <f t="shared" si="134"/>
        <v>-2.9685907065868378E-09</v>
      </c>
      <c r="P159" s="4">
        <f t="shared" si="134"/>
        <v>295469.05</v>
      </c>
      <c r="Q159" s="4">
        <f t="shared" si="134"/>
        <v>295469.05</v>
      </c>
      <c r="R159" s="4">
        <f t="shared" si="134"/>
        <v>0</v>
      </c>
      <c r="S159" s="4">
        <f t="shared" si="134"/>
        <v>295469.05</v>
      </c>
      <c r="T159" s="4">
        <f t="shared" si="134"/>
        <v>295469.05</v>
      </c>
      <c r="U159" s="4">
        <f t="shared" si="134"/>
        <v>295469.05</v>
      </c>
      <c r="V159" s="4">
        <f t="shared" si="134"/>
        <v>295469.05</v>
      </c>
      <c r="W159" s="4">
        <f t="shared" si="134"/>
        <v>0</v>
      </c>
      <c r="X159" s="35">
        <f t="shared" si="134"/>
        <v>-2.9685907065868378E-09</v>
      </c>
    </row>
    <row r="160" spans="1:24" ht="24.75" customHeight="1">
      <c r="A160" s="36" t="s">
        <v>329</v>
      </c>
      <c r="B160" s="58" t="s">
        <v>60</v>
      </c>
      <c r="C160" s="5">
        <v>50000000</v>
      </c>
      <c r="D160" s="5">
        <v>0</v>
      </c>
      <c r="E160" s="5">
        <v>0</v>
      </c>
      <c r="F160" s="5">
        <v>0</v>
      </c>
      <c r="G160" s="5">
        <v>29704530.95</v>
      </c>
      <c r="H160" s="5">
        <v>0</v>
      </c>
      <c r="I160" s="5">
        <v>0</v>
      </c>
      <c r="J160" s="5">
        <v>0</v>
      </c>
      <c r="K160" s="5">
        <v>49704530.95</v>
      </c>
      <c r="L160" s="5">
        <f t="shared" si="122"/>
        <v>295469.049999997</v>
      </c>
      <c r="M160" s="5">
        <v>-24704530.95</v>
      </c>
      <c r="N160" s="5">
        <v>295469.05</v>
      </c>
      <c r="O160" s="5">
        <f>(L160-N160)</f>
        <v>-2.9685907065868378E-09</v>
      </c>
      <c r="P160" s="5">
        <v>295469.05</v>
      </c>
      <c r="Q160" s="5">
        <v>295469.05</v>
      </c>
      <c r="R160" s="5">
        <f>N160-Q160</f>
        <v>0</v>
      </c>
      <c r="S160" s="5">
        <v>295469.05</v>
      </c>
      <c r="T160" s="5">
        <v>295469.05</v>
      </c>
      <c r="U160" s="5">
        <v>295469.05</v>
      </c>
      <c r="V160" s="5">
        <v>295469.05</v>
      </c>
      <c r="W160" s="5">
        <f>T160-V160</f>
        <v>0</v>
      </c>
      <c r="X160" s="37">
        <f>L160-Q160</f>
        <v>-2.9685907065868378E-09</v>
      </c>
    </row>
    <row r="161" spans="1:24" ht="44.25" customHeight="1">
      <c r="A161" s="34" t="s">
        <v>330</v>
      </c>
      <c r="B161" s="57" t="s">
        <v>331</v>
      </c>
      <c r="C161" s="4">
        <f aca="true" t="shared" si="135" ref="C161:K161">SUM(C162)</f>
        <v>11400000000</v>
      </c>
      <c r="D161" s="4">
        <f t="shared" si="135"/>
        <v>0</v>
      </c>
      <c r="E161" s="4">
        <f t="shared" si="135"/>
        <v>0</v>
      </c>
      <c r="F161" s="4">
        <f t="shared" si="135"/>
        <v>0</v>
      </c>
      <c r="G161" s="4">
        <f t="shared" si="135"/>
        <v>0</v>
      </c>
      <c r="H161" s="4">
        <f t="shared" si="135"/>
        <v>0</v>
      </c>
      <c r="I161" s="4">
        <f t="shared" si="135"/>
        <v>0</v>
      </c>
      <c r="J161" s="4">
        <f t="shared" si="135"/>
        <v>0</v>
      </c>
      <c r="K161" s="4">
        <f t="shared" si="135"/>
        <v>5898030779</v>
      </c>
      <c r="L161" s="4">
        <f t="shared" si="122"/>
        <v>5501969221</v>
      </c>
      <c r="M161" s="4">
        <f aca="true" t="shared" si="136" ref="M161:X161">SUM(M162)</f>
        <v>0</v>
      </c>
      <c r="N161" s="4">
        <f t="shared" si="136"/>
        <v>5501969221</v>
      </c>
      <c r="O161" s="4">
        <f t="shared" si="136"/>
        <v>0</v>
      </c>
      <c r="P161" s="4">
        <f t="shared" si="136"/>
        <v>0</v>
      </c>
      <c r="Q161" s="4">
        <f t="shared" si="136"/>
        <v>5501969221</v>
      </c>
      <c r="R161" s="4">
        <f t="shared" si="136"/>
        <v>0</v>
      </c>
      <c r="S161" s="4">
        <f t="shared" si="136"/>
        <v>1031729880</v>
      </c>
      <c r="T161" s="4">
        <f t="shared" si="136"/>
        <v>2885189640</v>
      </c>
      <c r="U161" s="4">
        <f t="shared" si="136"/>
        <v>1031729880</v>
      </c>
      <c r="V161" s="4">
        <f t="shared" si="136"/>
        <v>2885189640</v>
      </c>
      <c r="W161" s="4">
        <f t="shared" si="136"/>
        <v>0</v>
      </c>
      <c r="X161" s="35">
        <f t="shared" si="136"/>
        <v>0</v>
      </c>
    </row>
    <row r="162" spans="1:24" ht="32.25" customHeight="1">
      <c r="A162" s="36" t="s">
        <v>332</v>
      </c>
      <c r="B162" s="58" t="s">
        <v>333</v>
      </c>
      <c r="C162" s="5">
        <v>11400000000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5898030779</v>
      </c>
      <c r="L162" s="5">
        <f t="shared" si="122"/>
        <v>5501969221</v>
      </c>
      <c r="M162" s="5">
        <v>0</v>
      </c>
      <c r="N162" s="5">
        <v>5501969221</v>
      </c>
      <c r="O162" s="5">
        <f>(L162-N162)</f>
        <v>0</v>
      </c>
      <c r="P162" s="5">
        <v>0</v>
      </c>
      <c r="Q162" s="5">
        <v>5501969221</v>
      </c>
      <c r="R162" s="5">
        <f>N162-Q162</f>
        <v>0</v>
      </c>
      <c r="S162" s="5">
        <v>1031729880</v>
      </c>
      <c r="T162" s="5">
        <v>2885189640</v>
      </c>
      <c r="U162" s="5">
        <v>1031729880</v>
      </c>
      <c r="V162" s="5">
        <v>2885189640</v>
      </c>
      <c r="W162" s="5">
        <f>T162-V162</f>
        <v>0</v>
      </c>
      <c r="X162" s="37">
        <f>L162-Q162</f>
        <v>0</v>
      </c>
    </row>
    <row r="163" spans="1:24" ht="37.5" customHeight="1">
      <c r="A163" s="34" t="s">
        <v>334</v>
      </c>
      <c r="B163" s="57" t="s">
        <v>62</v>
      </c>
      <c r="C163" s="4">
        <f aca="true" t="shared" si="137" ref="C163:K163">SUM(C164)</f>
        <v>640000000</v>
      </c>
      <c r="D163" s="4">
        <f t="shared" si="137"/>
        <v>0</v>
      </c>
      <c r="E163" s="4">
        <f t="shared" si="137"/>
        <v>0</v>
      </c>
      <c r="F163" s="4">
        <f t="shared" si="137"/>
        <v>0</v>
      </c>
      <c r="G163" s="4">
        <f t="shared" si="137"/>
        <v>744000</v>
      </c>
      <c r="H163" s="4">
        <f t="shared" si="137"/>
        <v>0</v>
      </c>
      <c r="I163" s="4">
        <f t="shared" si="137"/>
        <v>0</v>
      </c>
      <c r="J163" s="4">
        <f t="shared" si="137"/>
        <v>299144000</v>
      </c>
      <c r="K163" s="4">
        <f t="shared" si="137"/>
        <v>744000</v>
      </c>
      <c r="L163" s="4">
        <f t="shared" si="122"/>
        <v>938400000</v>
      </c>
      <c r="M163" s="4">
        <f aca="true" t="shared" si="138" ref="M163:X163">SUM(M164)</f>
        <v>-744000</v>
      </c>
      <c r="N163" s="4">
        <f t="shared" si="138"/>
        <v>938400000</v>
      </c>
      <c r="O163" s="4">
        <f t="shared" si="138"/>
        <v>0</v>
      </c>
      <c r="P163" s="4">
        <f t="shared" si="138"/>
        <v>0</v>
      </c>
      <c r="Q163" s="4">
        <f t="shared" si="138"/>
        <v>938400000</v>
      </c>
      <c r="R163" s="4">
        <f t="shared" si="138"/>
        <v>0</v>
      </c>
      <c r="S163" s="4">
        <f t="shared" si="138"/>
        <v>268114286</v>
      </c>
      <c r="T163" s="4">
        <f t="shared" si="138"/>
        <v>938400000</v>
      </c>
      <c r="U163" s="4">
        <f t="shared" si="138"/>
        <v>268114286</v>
      </c>
      <c r="V163" s="4">
        <f t="shared" si="138"/>
        <v>938400000</v>
      </c>
      <c r="W163" s="4">
        <f t="shared" si="138"/>
        <v>0</v>
      </c>
      <c r="X163" s="35">
        <f t="shared" si="138"/>
        <v>0</v>
      </c>
    </row>
    <row r="164" spans="1:24" ht="33" customHeight="1">
      <c r="A164" s="36" t="s">
        <v>335</v>
      </c>
      <c r="B164" s="58" t="s">
        <v>63</v>
      </c>
      <c r="C164" s="5">
        <v>640000000</v>
      </c>
      <c r="D164" s="5">
        <v>0</v>
      </c>
      <c r="E164" s="5">
        <v>0</v>
      </c>
      <c r="F164" s="5">
        <v>0</v>
      </c>
      <c r="G164" s="5">
        <v>744000</v>
      </c>
      <c r="H164" s="5">
        <v>0</v>
      </c>
      <c r="I164" s="5">
        <v>0</v>
      </c>
      <c r="J164" s="5">
        <v>299144000</v>
      </c>
      <c r="K164" s="5">
        <v>744000</v>
      </c>
      <c r="L164" s="5">
        <f t="shared" si="122"/>
        <v>938400000</v>
      </c>
      <c r="M164" s="5">
        <v>-744000</v>
      </c>
      <c r="N164" s="5">
        <v>938400000</v>
      </c>
      <c r="O164" s="5">
        <f>(L164-N164)</f>
        <v>0</v>
      </c>
      <c r="P164" s="5">
        <v>0</v>
      </c>
      <c r="Q164" s="5">
        <v>938400000</v>
      </c>
      <c r="R164" s="5">
        <f>N164-Q164</f>
        <v>0</v>
      </c>
      <c r="S164" s="5">
        <v>268114286</v>
      </c>
      <c r="T164" s="5">
        <v>938400000</v>
      </c>
      <c r="U164" s="5">
        <v>268114286</v>
      </c>
      <c r="V164" s="5">
        <v>938400000</v>
      </c>
      <c r="W164" s="5">
        <f>T164-V164</f>
        <v>0</v>
      </c>
      <c r="X164" s="37">
        <f>L164-Q164</f>
        <v>0</v>
      </c>
    </row>
    <row r="165" spans="1:24" ht="24.75" customHeight="1">
      <c r="A165" s="34" t="s">
        <v>336</v>
      </c>
      <c r="B165" s="57" t="s">
        <v>115</v>
      </c>
      <c r="C165" s="6">
        <f aca="true" t="shared" si="139" ref="C165:K165">SUM(C166:C167)</f>
        <v>80000000</v>
      </c>
      <c r="D165" s="6">
        <f t="shared" si="139"/>
        <v>0</v>
      </c>
      <c r="E165" s="6">
        <f t="shared" si="139"/>
        <v>0</v>
      </c>
      <c r="F165" s="6">
        <f t="shared" si="139"/>
        <v>0</v>
      </c>
      <c r="G165" s="6">
        <f t="shared" si="139"/>
        <v>0</v>
      </c>
      <c r="H165" s="6">
        <f t="shared" si="139"/>
        <v>0</v>
      </c>
      <c r="I165" s="6">
        <f t="shared" si="139"/>
        <v>0</v>
      </c>
      <c r="J165" s="6">
        <f t="shared" si="139"/>
        <v>0</v>
      </c>
      <c r="K165" s="6">
        <f t="shared" si="139"/>
        <v>80000000</v>
      </c>
      <c r="L165" s="4">
        <f t="shared" si="122"/>
        <v>0</v>
      </c>
      <c r="M165" s="6">
        <f aca="true" t="shared" si="140" ref="M165:X165">SUM(M166:M167)</f>
        <v>0</v>
      </c>
      <c r="N165" s="6">
        <f t="shared" si="140"/>
        <v>0</v>
      </c>
      <c r="O165" s="6">
        <f t="shared" si="140"/>
        <v>0</v>
      </c>
      <c r="P165" s="6">
        <f t="shared" si="140"/>
        <v>0</v>
      </c>
      <c r="Q165" s="6">
        <f t="shared" si="140"/>
        <v>0</v>
      </c>
      <c r="R165" s="6">
        <f t="shared" si="140"/>
        <v>0</v>
      </c>
      <c r="S165" s="6">
        <f t="shared" si="140"/>
        <v>0</v>
      </c>
      <c r="T165" s="6">
        <f t="shared" si="140"/>
        <v>0</v>
      </c>
      <c r="U165" s="6">
        <f t="shared" si="140"/>
        <v>0</v>
      </c>
      <c r="V165" s="6">
        <f t="shared" si="140"/>
        <v>0</v>
      </c>
      <c r="W165" s="6">
        <f t="shared" si="140"/>
        <v>0</v>
      </c>
      <c r="X165" s="38">
        <f t="shared" si="140"/>
        <v>0</v>
      </c>
    </row>
    <row r="166" spans="1:24" ht="24.75" customHeight="1">
      <c r="A166" s="36" t="s">
        <v>337</v>
      </c>
      <c r="B166" s="58" t="s">
        <v>116</v>
      </c>
      <c r="C166" s="5">
        <v>20000000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20000000</v>
      </c>
      <c r="L166" s="5">
        <f t="shared" si="122"/>
        <v>0</v>
      </c>
      <c r="M166" s="5">
        <v>0</v>
      </c>
      <c r="N166" s="5">
        <v>0</v>
      </c>
      <c r="O166" s="5">
        <f>(L166-N166)</f>
        <v>0</v>
      </c>
      <c r="P166" s="5">
        <v>0</v>
      </c>
      <c r="Q166" s="5">
        <v>0</v>
      </c>
      <c r="R166" s="5">
        <f>N166-Q166</f>
        <v>0</v>
      </c>
      <c r="S166" s="5">
        <v>0</v>
      </c>
      <c r="T166" s="5">
        <v>0</v>
      </c>
      <c r="U166" s="5">
        <v>0</v>
      </c>
      <c r="V166" s="5">
        <v>0</v>
      </c>
      <c r="W166" s="5">
        <f>T166-V166</f>
        <v>0</v>
      </c>
      <c r="X166" s="37">
        <f>L166-Q166</f>
        <v>0</v>
      </c>
    </row>
    <row r="167" spans="1:24" ht="24.75" customHeight="1">
      <c r="A167" s="36" t="s">
        <v>338</v>
      </c>
      <c r="B167" s="58" t="s">
        <v>117</v>
      </c>
      <c r="C167" s="5">
        <v>60000000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60000000</v>
      </c>
      <c r="L167" s="5">
        <f t="shared" si="122"/>
        <v>0</v>
      </c>
      <c r="M167" s="5">
        <v>0</v>
      </c>
      <c r="N167" s="5">
        <v>0</v>
      </c>
      <c r="O167" s="5">
        <f>(L167-N167)</f>
        <v>0</v>
      </c>
      <c r="P167" s="5">
        <v>0</v>
      </c>
      <c r="Q167" s="5">
        <v>0</v>
      </c>
      <c r="R167" s="5">
        <f>N167-Q167</f>
        <v>0</v>
      </c>
      <c r="S167" s="5">
        <v>0</v>
      </c>
      <c r="T167" s="5">
        <v>0</v>
      </c>
      <c r="U167" s="5">
        <v>0</v>
      </c>
      <c r="V167" s="5">
        <v>0</v>
      </c>
      <c r="W167" s="5">
        <f>T167-V167</f>
        <v>0</v>
      </c>
      <c r="X167" s="37">
        <f>L167-Q167</f>
        <v>0</v>
      </c>
    </row>
    <row r="168" spans="1:24" ht="24.75" customHeight="1">
      <c r="A168" s="34" t="s">
        <v>345</v>
      </c>
      <c r="B168" s="60" t="s">
        <v>3</v>
      </c>
      <c r="C168" s="6">
        <f aca="true" t="shared" si="141" ref="C168:K168">SUM(C169)</f>
        <v>1500000000</v>
      </c>
      <c r="D168" s="6">
        <f t="shared" si="141"/>
        <v>0</v>
      </c>
      <c r="E168" s="6">
        <f t="shared" si="141"/>
        <v>170228853</v>
      </c>
      <c r="F168" s="6">
        <f t="shared" si="141"/>
        <v>0</v>
      </c>
      <c r="G168" s="6">
        <f t="shared" si="141"/>
        <v>0</v>
      </c>
      <c r="H168" s="6">
        <f t="shared" si="141"/>
        <v>0</v>
      </c>
      <c r="I168" s="6">
        <f t="shared" si="141"/>
        <v>170228853</v>
      </c>
      <c r="J168" s="6">
        <f t="shared" si="141"/>
        <v>95000000</v>
      </c>
      <c r="K168" s="6">
        <f t="shared" si="141"/>
        <v>95000000</v>
      </c>
      <c r="L168" s="4">
        <f t="shared" si="122"/>
        <v>1329771147</v>
      </c>
      <c r="M168" s="6">
        <f aca="true" t="shared" si="142" ref="M168:X168">SUM(M169)</f>
        <v>207194652</v>
      </c>
      <c r="N168" s="6">
        <f t="shared" si="142"/>
        <v>1178237730</v>
      </c>
      <c r="O168" s="6">
        <f t="shared" si="142"/>
        <v>151533417</v>
      </c>
      <c r="P168" s="6">
        <f t="shared" si="142"/>
        <v>359744652</v>
      </c>
      <c r="Q168" s="6">
        <f t="shared" si="142"/>
        <v>1178237730</v>
      </c>
      <c r="R168" s="6">
        <f t="shared" si="142"/>
        <v>0</v>
      </c>
      <c r="S168" s="6">
        <f t="shared" si="142"/>
        <v>164900000</v>
      </c>
      <c r="T168" s="6">
        <f t="shared" si="142"/>
        <v>729443078</v>
      </c>
      <c r="U168" s="6">
        <f t="shared" si="142"/>
        <v>173100000</v>
      </c>
      <c r="V168" s="6">
        <f t="shared" si="142"/>
        <v>729443078</v>
      </c>
      <c r="W168" s="6">
        <f t="shared" si="142"/>
        <v>0</v>
      </c>
      <c r="X168" s="38">
        <f t="shared" si="142"/>
        <v>151533417</v>
      </c>
    </row>
    <row r="169" spans="1:24" s="30" customFormat="1" ht="24.75" customHeight="1">
      <c r="A169" s="34" t="s">
        <v>346</v>
      </c>
      <c r="B169" s="60" t="s">
        <v>347</v>
      </c>
      <c r="C169" s="6">
        <f aca="true" t="shared" si="143" ref="C169:X169">(C170+C177+C179+C182+C188+C195)</f>
        <v>1500000000</v>
      </c>
      <c r="D169" s="6">
        <f t="shared" si="143"/>
        <v>0</v>
      </c>
      <c r="E169" s="6">
        <f t="shared" si="143"/>
        <v>170228853</v>
      </c>
      <c r="F169" s="6">
        <f t="shared" si="143"/>
        <v>0</v>
      </c>
      <c r="G169" s="6">
        <f t="shared" si="143"/>
        <v>0</v>
      </c>
      <c r="H169" s="6">
        <f t="shared" si="143"/>
        <v>0</v>
      </c>
      <c r="I169" s="6">
        <f t="shared" si="143"/>
        <v>170228853</v>
      </c>
      <c r="J169" s="6">
        <f t="shared" si="143"/>
        <v>95000000</v>
      </c>
      <c r="K169" s="6">
        <f t="shared" si="143"/>
        <v>95000000</v>
      </c>
      <c r="L169" s="6">
        <f t="shared" si="143"/>
        <v>1329771147</v>
      </c>
      <c r="M169" s="6">
        <f t="shared" si="143"/>
        <v>207194652</v>
      </c>
      <c r="N169" s="6">
        <f t="shared" si="143"/>
        <v>1178237730</v>
      </c>
      <c r="O169" s="6">
        <f t="shared" si="143"/>
        <v>151533417</v>
      </c>
      <c r="P169" s="6">
        <f t="shared" si="143"/>
        <v>359744652</v>
      </c>
      <c r="Q169" s="6">
        <f t="shared" si="143"/>
        <v>1178237730</v>
      </c>
      <c r="R169" s="6">
        <f t="shared" si="143"/>
        <v>0</v>
      </c>
      <c r="S169" s="6">
        <f t="shared" si="143"/>
        <v>164900000</v>
      </c>
      <c r="T169" s="6">
        <f t="shared" si="143"/>
        <v>729443078</v>
      </c>
      <c r="U169" s="6">
        <f t="shared" si="143"/>
        <v>173100000</v>
      </c>
      <c r="V169" s="6">
        <f t="shared" si="143"/>
        <v>729443078</v>
      </c>
      <c r="W169" s="6">
        <f t="shared" si="143"/>
        <v>0</v>
      </c>
      <c r="X169" s="38">
        <f t="shared" si="143"/>
        <v>151533417</v>
      </c>
    </row>
    <row r="170" spans="1:24" s="30" customFormat="1" ht="38.25" customHeight="1">
      <c r="A170" s="34" t="s">
        <v>348</v>
      </c>
      <c r="B170" s="57" t="s">
        <v>349</v>
      </c>
      <c r="C170" s="6">
        <f aca="true" t="shared" si="144" ref="C170:K170">(C171)</f>
        <v>479998000</v>
      </c>
      <c r="D170" s="6">
        <f t="shared" si="144"/>
        <v>0</v>
      </c>
      <c r="E170" s="6">
        <f t="shared" si="144"/>
        <v>170228853</v>
      </c>
      <c r="F170" s="6">
        <f t="shared" si="144"/>
        <v>0</v>
      </c>
      <c r="G170" s="6">
        <f t="shared" si="144"/>
        <v>0</v>
      </c>
      <c r="H170" s="6">
        <f t="shared" si="144"/>
        <v>0</v>
      </c>
      <c r="I170" s="6">
        <f t="shared" si="144"/>
        <v>170228853</v>
      </c>
      <c r="J170" s="6">
        <f t="shared" si="144"/>
        <v>20000000</v>
      </c>
      <c r="K170" s="6">
        <f t="shared" si="144"/>
        <v>0</v>
      </c>
      <c r="L170" s="4">
        <f aca="true" t="shared" si="145" ref="L170:L194">(C170+H170-I170+J170-K170)</f>
        <v>329769147</v>
      </c>
      <c r="M170" s="6">
        <f aca="true" t="shared" si="146" ref="M170:X170">(M171)</f>
        <v>-30000000</v>
      </c>
      <c r="N170" s="6">
        <f t="shared" si="146"/>
        <v>317456420</v>
      </c>
      <c r="O170" s="6">
        <f t="shared" si="146"/>
        <v>12312727</v>
      </c>
      <c r="P170" s="6">
        <f t="shared" si="146"/>
        <v>80550000</v>
      </c>
      <c r="Q170" s="6">
        <f t="shared" si="146"/>
        <v>317456420</v>
      </c>
      <c r="R170" s="6">
        <f t="shared" si="146"/>
        <v>0</v>
      </c>
      <c r="S170" s="6">
        <f t="shared" si="146"/>
        <v>60500000</v>
      </c>
      <c r="T170" s="6">
        <f t="shared" si="146"/>
        <v>193856420</v>
      </c>
      <c r="U170" s="6">
        <f t="shared" si="146"/>
        <v>60700000</v>
      </c>
      <c r="V170" s="6">
        <f t="shared" si="146"/>
        <v>193856420</v>
      </c>
      <c r="W170" s="6">
        <f t="shared" si="146"/>
        <v>0</v>
      </c>
      <c r="X170" s="38">
        <f t="shared" si="146"/>
        <v>12312727</v>
      </c>
    </row>
    <row r="171" spans="1:24" s="30" customFormat="1" ht="45" customHeight="1">
      <c r="A171" s="34" t="s">
        <v>350</v>
      </c>
      <c r="B171" s="57" t="s">
        <v>351</v>
      </c>
      <c r="C171" s="6">
        <f aca="true" t="shared" si="147" ref="C171:K171">SUM(C172:C176)</f>
        <v>479998000</v>
      </c>
      <c r="D171" s="6">
        <f t="shared" si="147"/>
        <v>0</v>
      </c>
      <c r="E171" s="6">
        <f t="shared" si="147"/>
        <v>170228853</v>
      </c>
      <c r="F171" s="6">
        <f t="shared" si="147"/>
        <v>0</v>
      </c>
      <c r="G171" s="6">
        <f t="shared" si="147"/>
        <v>0</v>
      </c>
      <c r="H171" s="6">
        <f t="shared" si="147"/>
        <v>0</v>
      </c>
      <c r="I171" s="6">
        <f t="shared" si="147"/>
        <v>170228853</v>
      </c>
      <c r="J171" s="6">
        <f t="shared" si="147"/>
        <v>20000000</v>
      </c>
      <c r="K171" s="6">
        <f t="shared" si="147"/>
        <v>0</v>
      </c>
      <c r="L171" s="4">
        <f t="shared" si="145"/>
        <v>329769147</v>
      </c>
      <c r="M171" s="6">
        <f aca="true" t="shared" si="148" ref="M171:X171">SUM(M172:M176)</f>
        <v>-30000000</v>
      </c>
      <c r="N171" s="6">
        <f t="shared" si="148"/>
        <v>317456420</v>
      </c>
      <c r="O171" s="6">
        <f t="shared" si="148"/>
        <v>12312727</v>
      </c>
      <c r="P171" s="6">
        <f t="shared" si="148"/>
        <v>80550000</v>
      </c>
      <c r="Q171" s="6">
        <f t="shared" si="148"/>
        <v>317456420</v>
      </c>
      <c r="R171" s="6">
        <f t="shared" si="148"/>
        <v>0</v>
      </c>
      <c r="S171" s="6">
        <f t="shared" si="148"/>
        <v>60500000</v>
      </c>
      <c r="T171" s="6">
        <f t="shared" si="148"/>
        <v>193856420</v>
      </c>
      <c r="U171" s="6">
        <f t="shared" si="148"/>
        <v>60700000</v>
      </c>
      <c r="V171" s="6">
        <f t="shared" si="148"/>
        <v>193856420</v>
      </c>
      <c r="W171" s="6">
        <f t="shared" si="148"/>
        <v>0</v>
      </c>
      <c r="X171" s="38">
        <f t="shared" si="148"/>
        <v>12312727</v>
      </c>
    </row>
    <row r="172" spans="1:24" s="30" customFormat="1" ht="24.75" customHeight="1">
      <c r="A172" s="36" t="s">
        <v>339</v>
      </c>
      <c r="B172" s="58" t="s">
        <v>340</v>
      </c>
      <c r="C172" s="5">
        <v>249998000</v>
      </c>
      <c r="D172" s="5">
        <v>0</v>
      </c>
      <c r="E172" s="5">
        <v>48998000</v>
      </c>
      <c r="F172" s="5">
        <v>0</v>
      </c>
      <c r="G172" s="5">
        <v>0</v>
      </c>
      <c r="H172" s="5">
        <v>0</v>
      </c>
      <c r="I172" s="5">
        <v>48998000</v>
      </c>
      <c r="J172" s="5">
        <v>0</v>
      </c>
      <c r="K172" s="5">
        <v>0</v>
      </c>
      <c r="L172" s="5">
        <f t="shared" si="145"/>
        <v>201000000</v>
      </c>
      <c r="M172" s="5">
        <v>-30000000</v>
      </c>
      <c r="N172" s="5">
        <v>201000000</v>
      </c>
      <c r="O172" s="5">
        <f>(L172-N172)</f>
        <v>0</v>
      </c>
      <c r="P172" s="5">
        <v>70000000</v>
      </c>
      <c r="Q172" s="5">
        <v>201000000</v>
      </c>
      <c r="R172" s="5">
        <f>N172-Q172</f>
        <v>0</v>
      </c>
      <c r="S172" s="5">
        <v>58000000</v>
      </c>
      <c r="T172" s="5">
        <v>131000000</v>
      </c>
      <c r="U172" s="5">
        <v>58000000</v>
      </c>
      <c r="V172" s="5">
        <v>131000000</v>
      </c>
      <c r="W172" s="5">
        <f>T172-V172</f>
        <v>0</v>
      </c>
      <c r="X172" s="37">
        <f>L172-Q172</f>
        <v>0</v>
      </c>
    </row>
    <row r="173" spans="1:24" s="30" customFormat="1" ht="24.75" customHeight="1">
      <c r="A173" s="36" t="s">
        <v>341</v>
      </c>
      <c r="B173" s="58" t="s">
        <v>64</v>
      </c>
      <c r="C173" s="5">
        <v>100000000</v>
      </c>
      <c r="D173" s="5">
        <v>0</v>
      </c>
      <c r="E173" s="5">
        <v>101480000</v>
      </c>
      <c r="F173" s="5">
        <v>0</v>
      </c>
      <c r="G173" s="5">
        <v>0</v>
      </c>
      <c r="H173" s="5">
        <v>0</v>
      </c>
      <c r="I173" s="5">
        <v>101480000</v>
      </c>
      <c r="J173" s="5">
        <v>20000000</v>
      </c>
      <c r="K173" s="5">
        <v>0</v>
      </c>
      <c r="L173" s="5">
        <f t="shared" si="145"/>
        <v>18520000</v>
      </c>
      <c r="M173" s="5">
        <v>0</v>
      </c>
      <c r="N173" s="5">
        <v>18520000</v>
      </c>
      <c r="O173" s="5">
        <f>(L173-N173)</f>
        <v>0</v>
      </c>
      <c r="P173" s="5">
        <v>10550000</v>
      </c>
      <c r="Q173" s="5">
        <v>18520000</v>
      </c>
      <c r="R173" s="5">
        <f>N173-Q173</f>
        <v>0</v>
      </c>
      <c r="S173" s="5">
        <v>0</v>
      </c>
      <c r="T173" s="5">
        <v>7970000</v>
      </c>
      <c r="U173" s="5">
        <v>0</v>
      </c>
      <c r="V173" s="5">
        <v>7970000</v>
      </c>
      <c r="W173" s="5">
        <f>T173-V173</f>
        <v>0</v>
      </c>
      <c r="X173" s="37">
        <f>L173-Q173</f>
        <v>0</v>
      </c>
    </row>
    <row r="174" spans="1:24" s="30" customFormat="1" ht="24.75" customHeight="1">
      <c r="A174" s="36" t="s">
        <v>342</v>
      </c>
      <c r="B174" s="58" t="s">
        <v>65</v>
      </c>
      <c r="C174" s="5">
        <v>60000000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f t="shared" si="145"/>
        <v>60000000</v>
      </c>
      <c r="M174" s="5">
        <v>0</v>
      </c>
      <c r="N174" s="5">
        <v>51146000</v>
      </c>
      <c r="O174" s="5">
        <f>(L174-N174)</f>
        <v>8854000</v>
      </c>
      <c r="P174" s="5">
        <v>0</v>
      </c>
      <c r="Q174" s="5">
        <v>51146000</v>
      </c>
      <c r="R174" s="5">
        <f>N174-Q174</f>
        <v>0</v>
      </c>
      <c r="S174" s="5">
        <v>0</v>
      </c>
      <c r="T174" s="5">
        <v>10596000</v>
      </c>
      <c r="U174" s="5">
        <v>0</v>
      </c>
      <c r="V174" s="5">
        <v>10596000</v>
      </c>
      <c r="W174" s="5">
        <f>T174-V174</f>
        <v>0</v>
      </c>
      <c r="X174" s="37">
        <f>L174-Q174</f>
        <v>8854000</v>
      </c>
    </row>
    <row r="175" spans="1:24" s="30" customFormat="1" ht="24.75" customHeight="1">
      <c r="A175" s="36" t="s">
        <v>343</v>
      </c>
      <c r="B175" s="58" t="s">
        <v>66</v>
      </c>
      <c r="C175" s="5">
        <v>30000000</v>
      </c>
      <c r="D175" s="5">
        <v>0</v>
      </c>
      <c r="E175" s="5">
        <v>19750853</v>
      </c>
      <c r="F175" s="5">
        <v>0</v>
      </c>
      <c r="G175" s="5">
        <v>0</v>
      </c>
      <c r="H175" s="5">
        <v>0</v>
      </c>
      <c r="I175" s="5">
        <v>19750853</v>
      </c>
      <c r="J175" s="5">
        <v>0</v>
      </c>
      <c r="K175" s="5">
        <v>0</v>
      </c>
      <c r="L175" s="5">
        <f t="shared" si="145"/>
        <v>10249147</v>
      </c>
      <c r="M175" s="5">
        <v>0</v>
      </c>
      <c r="N175" s="5">
        <v>10000000</v>
      </c>
      <c r="O175" s="5">
        <f>(L175-N175)</f>
        <v>249147</v>
      </c>
      <c r="P175" s="5">
        <v>0</v>
      </c>
      <c r="Q175" s="5">
        <v>10000000</v>
      </c>
      <c r="R175" s="5">
        <f>N175-Q175</f>
        <v>0</v>
      </c>
      <c r="S175" s="5">
        <v>0</v>
      </c>
      <c r="T175" s="5">
        <v>10000000</v>
      </c>
      <c r="U175" s="5">
        <v>0</v>
      </c>
      <c r="V175" s="5">
        <v>10000000</v>
      </c>
      <c r="W175" s="5">
        <f>T175-V175</f>
        <v>0</v>
      </c>
      <c r="X175" s="37">
        <f>L175-Q175</f>
        <v>249147</v>
      </c>
    </row>
    <row r="176" spans="1:24" s="30" customFormat="1" ht="24.75" customHeight="1">
      <c r="A176" s="36" t="s">
        <v>344</v>
      </c>
      <c r="B176" s="58" t="s">
        <v>128</v>
      </c>
      <c r="C176" s="5">
        <v>40000000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f t="shared" si="145"/>
        <v>40000000</v>
      </c>
      <c r="M176" s="5">
        <v>0</v>
      </c>
      <c r="N176" s="5">
        <v>36790420</v>
      </c>
      <c r="O176" s="5">
        <f>(L176-N176)</f>
        <v>3209580</v>
      </c>
      <c r="P176" s="5">
        <v>0</v>
      </c>
      <c r="Q176" s="5">
        <v>36790420</v>
      </c>
      <c r="R176" s="5">
        <f>N176-Q176</f>
        <v>0</v>
      </c>
      <c r="S176" s="5">
        <v>2500000</v>
      </c>
      <c r="T176" s="5">
        <v>34290420</v>
      </c>
      <c r="U176" s="5">
        <v>2700000</v>
      </c>
      <c r="V176" s="5">
        <v>34290420</v>
      </c>
      <c r="W176" s="5">
        <f>T176-V176</f>
        <v>0</v>
      </c>
      <c r="X176" s="37">
        <f>L176-Q176</f>
        <v>3209580</v>
      </c>
    </row>
    <row r="177" spans="1:24" s="30" customFormat="1" ht="23.25" customHeight="1">
      <c r="A177" s="34" t="s">
        <v>352</v>
      </c>
      <c r="B177" s="57" t="s">
        <v>353</v>
      </c>
      <c r="C177" s="6">
        <f aca="true" t="shared" si="149" ref="C177:K177">C178</f>
        <v>20000000</v>
      </c>
      <c r="D177" s="6">
        <f t="shared" si="149"/>
        <v>0</v>
      </c>
      <c r="E177" s="6">
        <f t="shared" si="149"/>
        <v>0</v>
      </c>
      <c r="F177" s="6">
        <f t="shared" si="149"/>
        <v>0</v>
      </c>
      <c r="G177" s="6">
        <f t="shared" si="149"/>
        <v>0</v>
      </c>
      <c r="H177" s="6">
        <f t="shared" si="149"/>
        <v>0</v>
      </c>
      <c r="I177" s="6">
        <f t="shared" si="149"/>
        <v>0</v>
      </c>
      <c r="J177" s="6">
        <f t="shared" si="149"/>
        <v>0</v>
      </c>
      <c r="K177" s="6">
        <f t="shared" si="149"/>
        <v>0</v>
      </c>
      <c r="L177" s="4">
        <f t="shared" si="145"/>
        <v>20000000</v>
      </c>
      <c r="M177" s="6">
        <f aca="true" t="shared" si="150" ref="M177:X177">M178</f>
        <v>0</v>
      </c>
      <c r="N177" s="6">
        <f t="shared" si="150"/>
        <v>0</v>
      </c>
      <c r="O177" s="6">
        <f t="shared" si="150"/>
        <v>20000000</v>
      </c>
      <c r="P177" s="6">
        <f t="shared" si="150"/>
        <v>0</v>
      </c>
      <c r="Q177" s="6">
        <f t="shared" si="150"/>
        <v>0</v>
      </c>
      <c r="R177" s="6">
        <f t="shared" si="150"/>
        <v>0</v>
      </c>
      <c r="S177" s="6">
        <f t="shared" si="150"/>
        <v>0</v>
      </c>
      <c r="T177" s="6">
        <f t="shared" si="150"/>
        <v>0</v>
      </c>
      <c r="U177" s="6">
        <f t="shared" si="150"/>
        <v>0</v>
      </c>
      <c r="V177" s="6">
        <f t="shared" si="150"/>
        <v>0</v>
      </c>
      <c r="W177" s="6">
        <f t="shared" si="150"/>
        <v>0</v>
      </c>
      <c r="X177" s="38">
        <f t="shared" si="150"/>
        <v>20000000</v>
      </c>
    </row>
    <row r="178" spans="1:24" s="30" customFormat="1" ht="24.75" customHeight="1">
      <c r="A178" s="36" t="s">
        <v>354</v>
      </c>
      <c r="B178" s="58" t="s">
        <v>120</v>
      </c>
      <c r="C178" s="5">
        <v>20000000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f t="shared" si="145"/>
        <v>20000000</v>
      </c>
      <c r="M178" s="5">
        <v>0</v>
      </c>
      <c r="N178" s="5">
        <v>0</v>
      </c>
      <c r="O178" s="5">
        <f>(L178-N178)</f>
        <v>20000000</v>
      </c>
      <c r="P178" s="5">
        <v>0</v>
      </c>
      <c r="Q178" s="5">
        <v>0</v>
      </c>
      <c r="R178" s="5">
        <f>N178-Q178</f>
        <v>0</v>
      </c>
      <c r="S178" s="5">
        <v>0</v>
      </c>
      <c r="T178" s="5">
        <v>0</v>
      </c>
      <c r="U178" s="5">
        <v>0</v>
      </c>
      <c r="V178" s="5">
        <v>0</v>
      </c>
      <c r="W178" s="5">
        <f>T178-V178</f>
        <v>0</v>
      </c>
      <c r="X178" s="37">
        <f>L178-Q178</f>
        <v>20000000</v>
      </c>
    </row>
    <row r="179" spans="1:24" s="30" customFormat="1" ht="38.25" customHeight="1">
      <c r="A179" s="34" t="s">
        <v>355</v>
      </c>
      <c r="B179" s="57" t="s">
        <v>356</v>
      </c>
      <c r="C179" s="6">
        <f aca="true" t="shared" si="151" ref="C179:K179">C180+C181</f>
        <v>2000</v>
      </c>
      <c r="D179" s="6">
        <f t="shared" si="151"/>
        <v>0</v>
      </c>
      <c r="E179" s="6">
        <f t="shared" si="151"/>
        <v>0</v>
      </c>
      <c r="F179" s="6">
        <f t="shared" si="151"/>
        <v>0</v>
      </c>
      <c r="G179" s="6">
        <f t="shared" si="151"/>
        <v>0</v>
      </c>
      <c r="H179" s="6">
        <f t="shared" si="151"/>
        <v>0</v>
      </c>
      <c r="I179" s="6">
        <f t="shared" si="151"/>
        <v>0</v>
      </c>
      <c r="J179" s="6">
        <f t="shared" si="151"/>
        <v>0</v>
      </c>
      <c r="K179" s="6">
        <f t="shared" si="151"/>
        <v>0</v>
      </c>
      <c r="L179" s="4">
        <f t="shared" si="145"/>
        <v>2000</v>
      </c>
      <c r="M179" s="6">
        <f aca="true" t="shared" si="152" ref="M179:X179">M180+M181</f>
        <v>0</v>
      </c>
      <c r="N179" s="6">
        <f t="shared" si="152"/>
        <v>0</v>
      </c>
      <c r="O179" s="6">
        <f t="shared" si="152"/>
        <v>2000</v>
      </c>
      <c r="P179" s="6">
        <f t="shared" si="152"/>
        <v>0</v>
      </c>
      <c r="Q179" s="6">
        <f t="shared" si="152"/>
        <v>0</v>
      </c>
      <c r="R179" s="6">
        <f t="shared" si="152"/>
        <v>0</v>
      </c>
      <c r="S179" s="6">
        <f t="shared" si="152"/>
        <v>0</v>
      </c>
      <c r="T179" s="6">
        <f t="shared" si="152"/>
        <v>0</v>
      </c>
      <c r="U179" s="6">
        <f t="shared" si="152"/>
        <v>0</v>
      </c>
      <c r="V179" s="6">
        <f t="shared" si="152"/>
        <v>0</v>
      </c>
      <c r="W179" s="6">
        <f t="shared" si="152"/>
        <v>0</v>
      </c>
      <c r="X179" s="38">
        <f t="shared" si="152"/>
        <v>2000</v>
      </c>
    </row>
    <row r="180" spans="1:24" ht="24.75" customHeight="1">
      <c r="A180" s="36" t="s">
        <v>357</v>
      </c>
      <c r="B180" s="59" t="s">
        <v>118</v>
      </c>
      <c r="C180" s="5">
        <v>1000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f t="shared" si="145"/>
        <v>1000</v>
      </c>
      <c r="M180" s="5">
        <v>0</v>
      </c>
      <c r="N180" s="5">
        <v>0</v>
      </c>
      <c r="O180" s="5">
        <f>(L180-N180)</f>
        <v>1000</v>
      </c>
      <c r="P180" s="5">
        <v>0</v>
      </c>
      <c r="Q180" s="5">
        <v>0</v>
      </c>
      <c r="R180" s="5">
        <f>N180-Q180</f>
        <v>0</v>
      </c>
      <c r="S180" s="5">
        <v>0</v>
      </c>
      <c r="T180" s="5">
        <v>0</v>
      </c>
      <c r="U180" s="5">
        <v>0</v>
      </c>
      <c r="V180" s="5">
        <v>0</v>
      </c>
      <c r="W180" s="5">
        <f>T180-V180</f>
        <v>0</v>
      </c>
      <c r="X180" s="37">
        <f>L180-Q180</f>
        <v>1000</v>
      </c>
    </row>
    <row r="181" spans="1:24" ht="24.75" customHeight="1">
      <c r="A181" s="36" t="s">
        <v>358</v>
      </c>
      <c r="B181" s="59" t="s">
        <v>119</v>
      </c>
      <c r="C181" s="5">
        <v>1000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f t="shared" si="145"/>
        <v>1000</v>
      </c>
      <c r="M181" s="5">
        <v>0</v>
      </c>
      <c r="N181" s="5">
        <v>0</v>
      </c>
      <c r="O181" s="5">
        <f>(L181-N181)</f>
        <v>1000</v>
      </c>
      <c r="P181" s="5">
        <v>0</v>
      </c>
      <c r="Q181" s="5">
        <v>0</v>
      </c>
      <c r="R181" s="5">
        <f>N181-Q181</f>
        <v>0</v>
      </c>
      <c r="S181" s="5">
        <v>0</v>
      </c>
      <c r="T181" s="5">
        <v>0</v>
      </c>
      <c r="U181" s="5">
        <v>0</v>
      </c>
      <c r="V181" s="5">
        <v>0</v>
      </c>
      <c r="W181" s="5">
        <f>T181-V181</f>
        <v>0</v>
      </c>
      <c r="X181" s="37">
        <f>L181-Q181</f>
        <v>1000</v>
      </c>
    </row>
    <row r="182" spans="1:24" s="30" customFormat="1" ht="46.5" customHeight="1">
      <c r="A182" s="34" t="s">
        <v>359</v>
      </c>
      <c r="B182" s="57" t="s">
        <v>360</v>
      </c>
      <c r="C182" s="6">
        <f aca="true" t="shared" si="153" ref="C182:K182">(C183+C184)</f>
        <v>600000000</v>
      </c>
      <c r="D182" s="6">
        <f t="shared" si="153"/>
        <v>0</v>
      </c>
      <c r="E182" s="6">
        <f t="shared" si="153"/>
        <v>0</v>
      </c>
      <c r="F182" s="6">
        <f t="shared" si="153"/>
        <v>0</v>
      </c>
      <c r="G182" s="6">
        <f t="shared" si="153"/>
        <v>0</v>
      </c>
      <c r="H182" s="6">
        <f t="shared" si="153"/>
        <v>0</v>
      </c>
      <c r="I182" s="6">
        <f t="shared" si="153"/>
        <v>0</v>
      </c>
      <c r="J182" s="6">
        <f t="shared" si="153"/>
        <v>0</v>
      </c>
      <c r="K182" s="6">
        <f t="shared" si="153"/>
        <v>85000000</v>
      </c>
      <c r="L182" s="4">
        <f t="shared" si="145"/>
        <v>515000000</v>
      </c>
      <c r="M182" s="6">
        <f aca="true" t="shared" si="154" ref="M182:X182">(M183+M184)</f>
        <v>149194652</v>
      </c>
      <c r="N182" s="6">
        <f t="shared" si="154"/>
        <v>499194652</v>
      </c>
      <c r="O182" s="6">
        <f t="shared" si="154"/>
        <v>15805348</v>
      </c>
      <c r="P182" s="6">
        <f t="shared" si="154"/>
        <v>149194652</v>
      </c>
      <c r="Q182" s="6">
        <f t="shared" si="154"/>
        <v>499194652</v>
      </c>
      <c r="R182" s="6">
        <f t="shared" si="154"/>
        <v>0</v>
      </c>
      <c r="S182" s="6">
        <f t="shared" si="154"/>
        <v>71000000</v>
      </c>
      <c r="T182" s="6">
        <f t="shared" si="154"/>
        <v>312000000</v>
      </c>
      <c r="U182" s="6">
        <f t="shared" si="154"/>
        <v>71000000</v>
      </c>
      <c r="V182" s="6">
        <f t="shared" si="154"/>
        <v>312000000</v>
      </c>
      <c r="W182" s="6">
        <f t="shared" si="154"/>
        <v>0</v>
      </c>
      <c r="X182" s="38">
        <f t="shared" si="154"/>
        <v>15805348</v>
      </c>
    </row>
    <row r="183" spans="1:24" ht="31.5" customHeight="1">
      <c r="A183" s="36" t="s">
        <v>361</v>
      </c>
      <c r="B183" s="58" t="s">
        <v>362</v>
      </c>
      <c r="C183" s="5">
        <v>150000000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f t="shared" si="145"/>
        <v>150000000</v>
      </c>
      <c r="M183" s="5">
        <v>149194652</v>
      </c>
      <c r="N183" s="5">
        <v>149194652</v>
      </c>
      <c r="O183" s="5">
        <f>(L183-N183)</f>
        <v>805348</v>
      </c>
      <c r="P183" s="5">
        <v>149194652</v>
      </c>
      <c r="Q183" s="5">
        <v>149194652</v>
      </c>
      <c r="R183" s="5">
        <f>N183-Q183</f>
        <v>0</v>
      </c>
      <c r="S183" s="5">
        <v>0</v>
      </c>
      <c r="T183" s="5">
        <v>0</v>
      </c>
      <c r="U183" s="5">
        <v>0</v>
      </c>
      <c r="V183" s="5">
        <v>0</v>
      </c>
      <c r="W183" s="5">
        <f>T183-V183</f>
        <v>0</v>
      </c>
      <c r="X183" s="37">
        <f>L183-Q183</f>
        <v>805348</v>
      </c>
    </row>
    <row r="184" spans="1:24" s="30" customFormat="1" ht="23.25" customHeight="1">
      <c r="A184" s="34" t="s">
        <v>363</v>
      </c>
      <c r="B184" s="57" t="s">
        <v>121</v>
      </c>
      <c r="C184" s="6">
        <f aca="true" t="shared" si="155" ref="C184:K184">(C185+C186+C187)</f>
        <v>450000000</v>
      </c>
      <c r="D184" s="6">
        <f t="shared" si="155"/>
        <v>0</v>
      </c>
      <c r="E184" s="6">
        <f t="shared" si="155"/>
        <v>0</v>
      </c>
      <c r="F184" s="6">
        <f t="shared" si="155"/>
        <v>0</v>
      </c>
      <c r="G184" s="6">
        <f t="shared" si="155"/>
        <v>0</v>
      </c>
      <c r="H184" s="6">
        <f t="shared" si="155"/>
        <v>0</v>
      </c>
      <c r="I184" s="6">
        <f t="shared" si="155"/>
        <v>0</v>
      </c>
      <c r="J184" s="6">
        <f t="shared" si="155"/>
        <v>0</v>
      </c>
      <c r="K184" s="6">
        <f t="shared" si="155"/>
        <v>85000000</v>
      </c>
      <c r="L184" s="4">
        <f t="shared" si="145"/>
        <v>365000000</v>
      </c>
      <c r="M184" s="6">
        <f aca="true" t="shared" si="156" ref="M184:X184">(M185+M186+M187)</f>
        <v>0</v>
      </c>
      <c r="N184" s="6">
        <f t="shared" si="156"/>
        <v>350000000</v>
      </c>
      <c r="O184" s="6">
        <f t="shared" si="156"/>
        <v>15000000</v>
      </c>
      <c r="P184" s="6">
        <f t="shared" si="156"/>
        <v>0</v>
      </c>
      <c r="Q184" s="6">
        <f t="shared" si="156"/>
        <v>350000000</v>
      </c>
      <c r="R184" s="6">
        <f t="shared" si="156"/>
        <v>0</v>
      </c>
      <c r="S184" s="6">
        <f t="shared" si="156"/>
        <v>71000000</v>
      </c>
      <c r="T184" s="6">
        <f t="shared" si="156"/>
        <v>312000000</v>
      </c>
      <c r="U184" s="6">
        <f t="shared" si="156"/>
        <v>71000000</v>
      </c>
      <c r="V184" s="6">
        <f t="shared" si="156"/>
        <v>312000000</v>
      </c>
      <c r="W184" s="6">
        <f t="shared" si="156"/>
        <v>0</v>
      </c>
      <c r="X184" s="38">
        <f t="shared" si="156"/>
        <v>15000000</v>
      </c>
    </row>
    <row r="185" spans="1:24" ht="24.75" customHeight="1">
      <c r="A185" s="36" t="s">
        <v>364</v>
      </c>
      <c r="B185" s="58" t="s">
        <v>67</v>
      </c>
      <c r="C185" s="5">
        <v>350000000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f t="shared" si="145"/>
        <v>350000000</v>
      </c>
      <c r="M185" s="5">
        <v>0</v>
      </c>
      <c r="N185" s="5">
        <v>350000000</v>
      </c>
      <c r="O185" s="5">
        <f>(L185-N185)</f>
        <v>0</v>
      </c>
      <c r="P185" s="5">
        <v>0</v>
      </c>
      <c r="Q185" s="5">
        <v>350000000</v>
      </c>
      <c r="R185" s="5">
        <f>N185-Q185</f>
        <v>0</v>
      </c>
      <c r="S185" s="5">
        <v>71000000</v>
      </c>
      <c r="T185" s="5">
        <v>312000000</v>
      </c>
      <c r="U185" s="5">
        <v>71000000</v>
      </c>
      <c r="V185" s="5">
        <v>312000000</v>
      </c>
      <c r="W185" s="5">
        <f>T185-V185</f>
        <v>0</v>
      </c>
      <c r="X185" s="37">
        <f>L185-Q185</f>
        <v>0</v>
      </c>
    </row>
    <row r="186" spans="1:24" ht="24.75" customHeight="1">
      <c r="A186" s="36" t="s">
        <v>365</v>
      </c>
      <c r="B186" s="59" t="s">
        <v>68</v>
      </c>
      <c r="C186" s="5">
        <v>50000000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50000000</v>
      </c>
      <c r="L186" s="5">
        <f t="shared" si="145"/>
        <v>0</v>
      </c>
      <c r="M186" s="5">
        <v>0</v>
      </c>
      <c r="N186" s="5">
        <v>0</v>
      </c>
      <c r="O186" s="5">
        <f>(L186-N186)</f>
        <v>0</v>
      </c>
      <c r="P186" s="5">
        <v>0</v>
      </c>
      <c r="Q186" s="5">
        <v>0</v>
      </c>
      <c r="R186" s="5">
        <f>N186-Q186</f>
        <v>0</v>
      </c>
      <c r="S186" s="5">
        <v>0</v>
      </c>
      <c r="T186" s="5">
        <v>0</v>
      </c>
      <c r="U186" s="5">
        <v>0</v>
      </c>
      <c r="V186" s="5">
        <v>0</v>
      </c>
      <c r="W186" s="5">
        <f>T186-V186</f>
        <v>0</v>
      </c>
      <c r="X186" s="37">
        <f>L186-Q186</f>
        <v>0</v>
      </c>
    </row>
    <row r="187" spans="1:24" ht="24.75" customHeight="1">
      <c r="A187" s="36" t="s">
        <v>366</v>
      </c>
      <c r="B187" s="59" t="s">
        <v>122</v>
      </c>
      <c r="C187" s="5">
        <v>50000000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35000000</v>
      </c>
      <c r="L187" s="5">
        <f t="shared" si="145"/>
        <v>15000000</v>
      </c>
      <c r="M187" s="5">
        <v>0</v>
      </c>
      <c r="N187" s="5">
        <v>0</v>
      </c>
      <c r="O187" s="5">
        <f>(L187-N187)</f>
        <v>15000000</v>
      </c>
      <c r="P187" s="5">
        <v>0</v>
      </c>
      <c r="Q187" s="5">
        <v>0</v>
      </c>
      <c r="R187" s="5">
        <f>N187-Q187</f>
        <v>0</v>
      </c>
      <c r="S187" s="5">
        <v>0</v>
      </c>
      <c r="T187" s="5">
        <v>0</v>
      </c>
      <c r="U187" s="5">
        <v>0</v>
      </c>
      <c r="V187" s="5">
        <v>0</v>
      </c>
      <c r="W187" s="5">
        <f>T187-V187</f>
        <v>0</v>
      </c>
      <c r="X187" s="37">
        <f>L187-Q187</f>
        <v>15000000</v>
      </c>
    </row>
    <row r="188" spans="1:24" s="30" customFormat="1" ht="45" customHeight="1">
      <c r="A188" s="34" t="s">
        <v>367</v>
      </c>
      <c r="B188" s="57" t="s">
        <v>368</v>
      </c>
      <c r="C188" s="6">
        <f aca="true" t="shared" si="157" ref="C188:K188">(C189+C192)</f>
        <v>400000000</v>
      </c>
      <c r="D188" s="6">
        <f t="shared" si="157"/>
        <v>0</v>
      </c>
      <c r="E188" s="6">
        <f t="shared" si="157"/>
        <v>0</v>
      </c>
      <c r="F188" s="6">
        <f t="shared" si="157"/>
        <v>0</v>
      </c>
      <c r="G188" s="6">
        <f t="shared" si="157"/>
        <v>0</v>
      </c>
      <c r="H188" s="6">
        <f t="shared" si="157"/>
        <v>0</v>
      </c>
      <c r="I188" s="6">
        <f t="shared" si="157"/>
        <v>0</v>
      </c>
      <c r="J188" s="6">
        <f t="shared" si="157"/>
        <v>65000000</v>
      </c>
      <c r="K188" s="6">
        <f t="shared" si="157"/>
        <v>10000000</v>
      </c>
      <c r="L188" s="4">
        <f t="shared" si="145"/>
        <v>455000000</v>
      </c>
      <c r="M188" s="6">
        <f aca="true" t="shared" si="158" ref="M188:X188">(M189+M192)</f>
        <v>78000000</v>
      </c>
      <c r="N188" s="6">
        <f t="shared" si="158"/>
        <v>351586658</v>
      </c>
      <c r="O188" s="6">
        <f t="shared" si="158"/>
        <v>103413342</v>
      </c>
      <c r="P188" s="6">
        <f t="shared" si="158"/>
        <v>120000000</v>
      </c>
      <c r="Q188" s="6">
        <f t="shared" si="158"/>
        <v>351586658</v>
      </c>
      <c r="R188" s="6">
        <f t="shared" si="158"/>
        <v>0</v>
      </c>
      <c r="S188" s="6">
        <f t="shared" si="158"/>
        <v>33400000</v>
      </c>
      <c r="T188" s="6">
        <f t="shared" si="158"/>
        <v>223586658</v>
      </c>
      <c r="U188" s="6">
        <f t="shared" si="158"/>
        <v>41400000</v>
      </c>
      <c r="V188" s="6">
        <f t="shared" si="158"/>
        <v>223586658</v>
      </c>
      <c r="W188" s="6">
        <f t="shared" si="158"/>
        <v>0</v>
      </c>
      <c r="X188" s="38">
        <f t="shared" si="158"/>
        <v>103413342</v>
      </c>
    </row>
    <row r="189" spans="1:24" s="30" customFormat="1" ht="48" customHeight="1">
      <c r="A189" s="34" t="s">
        <v>369</v>
      </c>
      <c r="B189" s="57" t="s">
        <v>69</v>
      </c>
      <c r="C189" s="6">
        <f aca="true" t="shared" si="159" ref="C189:K189">C190+C191</f>
        <v>70000000</v>
      </c>
      <c r="D189" s="6">
        <f t="shared" si="159"/>
        <v>0</v>
      </c>
      <c r="E189" s="6">
        <f t="shared" si="159"/>
        <v>0</v>
      </c>
      <c r="F189" s="6">
        <f t="shared" si="159"/>
        <v>0</v>
      </c>
      <c r="G189" s="6">
        <f t="shared" si="159"/>
        <v>0</v>
      </c>
      <c r="H189" s="6">
        <f t="shared" si="159"/>
        <v>0</v>
      </c>
      <c r="I189" s="6">
        <f t="shared" si="159"/>
        <v>0</v>
      </c>
      <c r="J189" s="6">
        <f t="shared" si="159"/>
        <v>15000000</v>
      </c>
      <c r="K189" s="6">
        <f t="shared" si="159"/>
        <v>10000000</v>
      </c>
      <c r="L189" s="4">
        <f t="shared" si="145"/>
        <v>75000000</v>
      </c>
      <c r="M189" s="6">
        <f aca="true" t="shared" si="160" ref="M189:X189">M190+M191</f>
        <v>0</v>
      </c>
      <c r="N189" s="6">
        <f t="shared" si="160"/>
        <v>64079658</v>
      </c>
      <c r="O189" s="6">
        <f t="shared" si="160"/>
        <v>10920342</v>
      </c>
      <c r="P189" s="6">
        <f t="shared" si="160"/>
        <v>0</v>
      </c>
      <c r="Q189" s="6">
        <f t="shared" si="160"/>
        <v>64079658</v>
      </c>
      <c r="R189" s="6">
        <f t="shared" si="160"/>
        <v>0</v>
      </c>
      <c r="S189" s="6">
        <f t="shared" si="160"/>
        <v>13400000</v>
      </c>
      <c r="T189" s="6">
        <f t="shared" si="160"/>
        <v>64079658</v>
      </c>
      <c r="U189" s="6">
        <f t="shared" si="160"/>
        <v>13400000</v>
      </c>
      <c r="V189" s="6">
        <f t="shared" si="160"/>
        <v>64079658</v>
      </c>
      <c r="W189" s="6">
        <f t="shared" si="160"/>
        <v>0</v>
      </c>
      <c r="X189" s="38">
        <f t="shared" si="160"/>
        <v>10920342</v>
      </c>
    </row>
    <row r="190" spans="1:24" ht="24.75" customHeight="1">
      <c r="A190" s="36" t="s">
        <v>370</v>
      </c>
      <c r="B190" s="59" t="s">
        <v>371</v>
      </c>
      <c r="C190" s="5">
        <v>20000000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15000000</v>
      </c>
      <c r="K190" s="5">
        <v>0</v>
      </c>
      <c r="L190" s="5">
        <f t="shared" si="145"/>
        <v>35000000</v>
      </c>
      <c r="M190" s="5">
        <v>0</v>
      </c>
      <c r="N190" s="5">
        <v>28400000</v>
      </c>
      <c r="O190" s="5">
        <f>(L190-N190)</f>
        <v>6600000</v>
      </c>
      <c r="P190" s="5">
        <v>0</v>
      </c>
      <c r="Q190" s="5">
        <v>28400000</v>
      </c>
      <c r="R190" s="5">
        <f>N190-Q190</f>
        <v>0</v>
      </c>
      <c r="S190" s="5">
        <v>13400000</v>
      </c>
      <c r="T190" s="5">
        <v>28400000</v>
      </c>
      <c r="U190" s="5">
        <v>13400000</v>
      </c>
      <c r="V190" s="5">
        <v>28400000</v>
      </c>
      <c r="W190" s="5">
        <f>T190-V190</f>
        <v>0</v>
      </c>
      <c r="X190" s="37">
        <f>L190-Q190</f>
        <v>6600000</v>
      </c>
    </row>
    <row r="191" spans="1:24" ht="24.75" customHeight="1">
      <c r="A191" s="36" t="s">
        <v>372</v>
      </c>
      <c r="B191" s="59" t="s">
        <v>373</v>
      </c>
      <c r="C191" s="5">
        <v>50000000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10000000</v>
      </c>
      <c r="L191" s="5">
        <f t="shared" si="145"/>
        <v>40000000</v>
      </c>
      <c r="M191" s="5">
        <v>0</v>
      </c>
      <c r="N191" s="5">
        <v>35679658</v>
      </c>
      <c r="O191" s="5">
        <f>(L191-N191)</f>
        <v>4320342</v>
      </c>
      <c r="P191" s="5">
        <v>0</v>
      </c>
      <c r="Q191" s="5">
        <v>35679658</v>
      </c>
      <c r="R191" s="5">
        <f>N191-Q191</f>
        <v>0</v>
      </c>
      <c r="S191" s="5">
        <v>0</v>
      </c>
      <c r="T191" s="5">
        <v>35679658</v>
      </c>
      <c r="U191" s="5">
        <v>0</v>
      </c>
      <c r="V191" s="5">
        <v>35679658</v>
      </c>
      <c r="W191" s="5">
        <f>T191-V191</f>
        <v>0</v>
      </c>
      <c r="X191" s="37">
        <f>L191-Q191</f>
        <v>4320342</v>
      </c>
    </row>
    <row r="192" spans="1:24" s="30" customFormat="1" ht="44.25" customHeight="1">
      <c r="A192" s="34" t="s">
        <v>374</v>
      </c>
      <c r="B192" s="57" t="s">
        <v>179</v>
      </c>
      <c r="C192" s="6">
        <f aca="true" t="shared" si="161" ref="C192:K192">(C193+C194)</f>
        <v>330000000</v>
      </c>
      <c r="D192" s="6">
        <f t="shared" si="161"/>
        <v>0</v>
      </c>
      <c r="E192" s="6">
        <f t="shared" si="161"/>
        <v>0</v>
      </c>
      <c r="F192" s="6">
        <f t="shared" si="161"/>
        <v>0</v>
      </c>
      <c r="G192" s="6">
        <f t="shared" si="161"/>
        <v>0</v>
      </c>
      <c r="H192" s="6">
        <f t="shared" si="161"/>
        <v>0</v>
      </c>
      <c r="I192" s="6">
        <f t="shared" si="161"/>
        <v>0</v>
      </c>
      <c r="J192" s="6">
        <f t="shared" si="161"/>
        <v>50000000</v>
      </c>
      <c r="K192" s="6">
        <f t="shared" si="161"/>
        <v>0</v>
      </c>
      <c r="L192" s="4">
        <f t="shared" si="145"/>
        <v>380000000</v>
      </c>
      <c r="M192" s="6">
        <f aca="true" t="shared" si="162" ref="M192:X192">(M193+M194)</f>
        <v>78000000</v>
      </c>
      <c r="N192" s="6">
        <f t="shared" si="162"/>
        <v>287507000</v>
      </c>
      <c r="O192" s="6">
        <f t="shared" si="162"/>
        <v>92493000</v>
      </c>
      <c r="P192" s="6">
        <f t="shared" si="162"/>
        <v>120000000</v>
      </c>
      <c r="Q192" s="6">
        <f t="shared" si="162"/>
        <v>287507000</v>
      </c>
      <c r="R192" s="6">
        <f t="shared" si="162"/>
        <v>0</v>
      </c>
      <c r="S192" s="6">
        <f t="shared" si="162"/>
        <v>20000000</v>
      </c>
      <c r="T192" s="6">
        <f t="shared" si="162"/>
        <v>159507000</v>
      </c>
      <c r="U192" s="6">
        <f t="shared" si="162"/>
        <v>28000000</v>
      </c>
      <c r="V192" s="6">
        <f t="shared" si="162"/>
        <v>159507000</v>
      </c>
      <c r="W192" s="6">
        <f t="shared" si="162"/>
        <v>0</v>
      </c>
      <c r="X192" s="38">
        <f t="shared" si="162"/>
        <v>92493000</v>
      </c>
    </row>
    <row r="193" spans="1:24" ht="24.75" customHeight="1">
      <c r="A193" s="36" t="s">
        <v>375</v>
      </c>
      <c r="B193" s="58" t="s">
        <v>124</v>
      </c>
      <c r="C193" s="5">
        <v>100000000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50000000</v>
      </c>
      <c r="K193" s="5">
        <v>0</v>
      </c>
      <c r="L193" s="5">
        <f t="shared" si="145"/>
        <v>150000000</v>
      </c>
      <c r="M193" s="5">
        <v>-22000000</v>
      </c>
      <c r="N193" s="5">
        <v>103107000</v>
      </c>
      <c r="O193" s="5">
        <f>(L193-N193)</f>
        <v>46893000</v>
      </c>
      <c r="P193" s="5">
        <v>20000000</v>
      </c>
      <c r="Q193" s="5">
        <v>103107000</v>
      </c>
      <c r="R193" s="5">
        <f>N193-Q193</f>
        <v>0</v>
      </c>
      <c r="S193" s="5">
        <v>4000000</v>
      </c>
      <c r="T193" s="5">
        <v>83107000</v>
      </c>
      <c r="U193" s="5">
        <v>7000000</v>
      </c>
      <c r="V193" s="5">
        <v>83107000</v>
      </c>
      <c r="W193" s="5">
        <f>T193-V193</f>
        <v>0</v>
      </c>
      <c r="X193" s="37">
        <f>L193-Q193</f>
        <v>46893000</v>
      </c>
    </row>
    <row r="194" spans="1:24" ht="24.75" customHeight="1">
      <c r="A194" s="36" t="s">
        <v>376</v>
      </c>
      <c r="B194" s="59" t="s">
        <v>377</v>
      </c>
      <c r="C194" s="5">
        <v>230000000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f t="shared" si="145"/>
        <v>230000000</v>
      </c>
      <c r="M194" s="5">
        <v>100000000</v>
      </c>
      <c r="N194" s="5">
        <v>184400000</v>
      </c>
      <c r="O194" s="5">
        <f>(L194-N194)</f>
        <v>45600000</v>
      </c>
      <c r="P194" s="5">
        <v>100000000</v>
      </c>
      <c r="Q194" s="5">
        <v>184400000</v>
      </c>
      <c r="R194" s="5">
        <f>N194-Q194</f>
        <v>0</v>
      </c>
      <c r="S194" s="5">
        <v>16000000</v>
      </c>
      <c r="T194" s="5">
        <v>76400000</v>
      </c>
      <c r="U194" s="5">
        <v>21000000</v>
      </c>
      <c r="V194" s="5">
        <v>76400000</v>
      </c>
      <c r="W194" s="5">
        <f>T194-V194</f>
        <v>0</v>
      </c>
      <c r="X194" s="37">
        <f>L194-Q194</f>
        <v>45600000</v>
      </c>
    </row>
    <row r="195" spans="1:24" ht="24.75" customHeight="1">
      <c r="A195" s="34" t="s">
        <v>737</v>
      </c>
      <c r="B195" s="57" t="s">
        <v>738</v>
      </c>
      <c r="C195" s="4">
        <f aca="true" t="shared" si="163" ref="C195:X195">(C196)</f>
        <v>0</v>
      </c>
      <c r="D195" s="4">
        <f t="shared" si="163"/>
        <v>0</v>
      </c>
      <c r="E195" s="4">
        <f t="shared" si="163"/>
        <v>0</v>
      </c>
      <c r="F195" s="4">
        <f t="shared" si="163"/>
        <v>0</v>
      </c>
      <c r="G195" s="4">
        <f t="shared" si="163"/>
        <v>0</v>
      </c>
      <c r="H195" s="4">
        <f t="shared" si="163"/>
        <v>0</v>
      </c>
      <c r="I195" s="4">
        <f t="shared" si="163"/>
        <v>0</v>
      </c>
      <c r="J195" s="4">
        <f t="shared" si="163"/>
        <v>10000000</v>
      </c>
      <c r="K195" s="4">
        <f t="shared" si="163"/>
        <v>0</v>
      </c>
      <c r="L195" s="4">
        <f t="shared" si="163"/>
        <v>10000000</v>
      </c>
      <c r="M195" s="4">
        <f t="shared" si="163"/>
        <v>10000000</v>
      </c>
      <c r="N195" s="4">
        <f t="shared" si="163"/>
        <v>10000000</v>
      </c>
      <c r="O195" s="4">
        <f t="shared" si="163"/>
        <v>0</v>
      </c>
      <c r="P195" s="4">
        <f t="shared" si="163"/>
        <v>10000000</v>
      </c>
      <c r="Q195" s="4">
        <f t="shared" si="163"/>
        <v>10000000</v>
      </c>
      <c r="R195" s="4">
        <f t="shared" si="163"/>
        <v>0</v>
      </c>
      <c r="S195" s="4">
        <f t="shared" si="163"/>
        <v>0</v>
      </c>
      <c r="T195" s="4">
        <f t="shared" si="163"/>
        <v>0</v>
      </c>
      <c r="U195" s="4">
        <f t="shared" si="163"/>
        <v>0</v>
      </c>
      <c r="V195" s="4">
        <f t="shared" si="163"/>
        <v>0</v>
      </c>
      <c r="W195" s="4">
        <f t="shared" si="163"/>
        <v>0</v>
      </c>
      <c r="X195" s="35">
        <f t="shared" si="163"/>
        <v>0</v>
      </c>
    </row>
    <row r="196" spans="1:24" ht="29.25" customHeight="1">
      <c r="A196" s="36" t="s">
        <v>735</v>
      </c>
      <c r="B196" s="59" t="s">
        <v>736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10000000</v>
      </c>
      <c r="K196" s="5">
        <v>0</v>
      </c>
      <c r="L196" s="5">
        <f aca="true" t="shared" si="164" ref="L196:L227">(C196+H196-I196+J196-K196)</f>
        <v>10000000</v>
      </c>
      <c r="M196" s="5">
        <v>10000000</v>
      </c>
      <c r="N196" s="5">
        <v>10000000</v>
      </c>
      <c r="O196" s="5">
        <f>(L196-N196)</f>
        <v>0</v>
      </c>
      <c r="P196" s="5">
        <v>10000000</v>
      </c>
      <c r="Q196" s="5">
        <v>10000000</v>
      </c>
      <c r="R196" s="5">
        <f>N196-Q196</f>
        <v>0</v>
      </c>
      <c r="S196" s="5">
        <v>0</v>
      </c>
      <c r="T196" s="5">
        <v>0</v>
      </c>
      <c r="U196" s="5">
        <v>0</v>
      </c>
      <c r="V196" s="5">
        <v>0</v>
      </c>
      <c r="W196" s="5">
        <f>T196-V196</f>
        <v>0</v>
      </c>
      <c r="X196" s="37">
        <f>L196-Q196</f>
        <v>0</v>
      </c>
    </row>
    <row r="197" spans="1:24" ht="24.75" customHeight="1">
      <c r="A197" s="34" t="s">
        <v>545</v>
      </c>
      <c r="B197" s="57" t="s">
        <v>84</v>
      </c>
      <c r="C197" s="4">
        <f aca="true" t="shared" si="165" ref="C197:K197">(C198+C233+C235)</f>
        <v>6057891137</v>
      </c>
      <c r="D197" s="4">
        <f t="shared" si="165"/>
        <v>0</v>
      </c>
      <c r="E197" s="4">
        <f t="shared" si="165"/>
        <v>0</v>
      </c>
      <c r="F197" s="4">
        <f t="shared" si="165"/>
        <v>81165509</v>
      </c>
      <c r="G197" s="4">
        <f t="shared" si="165"/>
        <v>889941575.12</v>
      </c>
      <c r="H197" s="4">
        <f t="shared" si="165"/>
        <v>0</v>
      </c>
      <c r="I197" s="4">
        <f t="shared" si="165"/>
        <v>0</v>
      </c>
      <c r="J197" s="4">
        <f t="shared" si="165"/>
        <v>1019116226</v>
      </c>
      <c r="K197" s="4">
        <f t="shared" si="165"/>
        <v>1656940557.12</v>
      </c>
      <c r="L197" s="4">
        <f t="shared" si="164"/>
        <v>5420066805.88</v>
      </c>
      <c r="M197" s="4">
        <f aca="true" t="shared" si="166" ref="M197:X197">(M198+M233+M235)</f>
        <v>126142863</v>
      </c>
      <c r="N197" s="4">
        <f t="shared" si="166"/>
        <v>5420066805.88</v>
      </c>
      <c r="O197" s="4">
        <f t="shared" si="166"/>
        <v>0</v>
      </c>
      <c r="P197" s="4">
        <f t="shared" si="166"/>
        <v>624236174</v>
      </c>
      <c r="Q197" s="4">
        <f t="shared" si="166"/>
        <v>5420066805.88</v>
      </c>
      <c r="R197" s="4">
        <f t="shared" si="166"/>
        <v>0</v>
      </c>
      <c r="S197" s="4">
        <f t="shared" si="166"/>
        <v>973416404</v>
      </c>
      <c r="T197" s="4">
        <f t="shared" si="166"/>
        <v>5248908761.88</v>
      </c>
      <c r="U197" s="4">
        <f t="shared" si="166"/>
        <v>1079570896</v>
      </c>
      <c r="V197" s="4">
        <f t="shared" si="166"/>
        <v>5169210961.88</v>
      </c>
      <c r="W197" s="4">
        <f t="shared" si="166"/>
        <v>79697800</v>
      </c>
      <c r="X197" s="35">
        <f t="shared" si="166"/>
        <v>0</v>
      </c>
    </row>
    <row r="198" spans="1:24" ht="54" customHeight="1">
      <c r="A198" s="34" t="s">
        <v>545</v>
      </c>
      <c r="B198" s="57" t="s">
        <v>98</v>
      </c>
      <c r="C198" s="4">
        <f aca="true" t="shared" si="167" ref="C198:K198">SUM(C199)</f>
        <v>5932891137</v>
      </c>
      <c r="D198" s="4">
        <f t="shared" si="167"/>
        <v>0</v>
      </c>
      <c r="E198" s="4">
        <f t="shared" si="167"/>
        <v>0</v>
      </c>
      <c r="F198" s="4">
        <f t="shared" si="167"/>
        <v>81165509</v>
      </c>
      <c r="G198" s="4">
        <f t="shared" si="167"/>
        <v>888941575.12</v>
      </c>
      <c r="H198" s="4">
        <f t="shared" si="167"/>
        <v>0</v>
      </c>
      <c r="I198" s="4">
        <f t="shared" si="167"/>
        <v>0</v>
      </c>
      <c r="J198" s="4">
        <f t="shared" si="167"/>
        <v>999116226</v>
      </c>
      <c r="K198" s="4">
        <f t="shared" si="167"/>
        <v>1627804357.12</v>
      </c>
      <c r="L198" s="4">
        <f t="shared" si="164"/>
        <v>5304203005.88</v>
      </c>
      <c r="M198" s="4">
        <f aca="true" t="shared" si="168" ref="M198:X198">SUM(M199)</f>
        <v>127142863</v>
      </c>
      <c r="N198" s="4">
        <f t="shared" si="168"/>
        <v>5304203005.88</v>
      </c>
      <c r="O198" s="4">
        <f t="shared" si="168"/>
        <v>0</v>
      </c>
      <c r="P198" s="4">
        <f t="shared" si="168"/>
        <v>617236174</v>
      </c>
      <c r="Q198" s="4">
        <f t="shared" si="168"/>
        <v>5304203005.88</v>
      </c>
      <c r="R198" s="4">
        <f t="shared" si="168"/>
        <v>0</v>
      </c>
      <c r="S198" s="4">
        <f t="shared" si="168"/>
        <v>927094896</v>
      </c>
      <c r="T198" s="4">
        <f t="shared" si="168"/>
        <v>5154367093.88</v>
      </c>
      <c r="U198" s="4">
        <f t="shared" si="168"/>
        <v>1017249388</v>
      </c>
      <c r="V198" s="4">
        <f t="shared" si="168"/>
        <v>5074669293.88</v>
      </c>
      <c r="W198" s="4">
        <f t="shared" si="168"/>
        <v>79697800</v>
      </c>
      <c r="X198" s="35">
        <f t="shared" si="168"/>
        <v>0</v>
      </c>
    </row>
    <row r="199" spans="1:24" ht="24.75" customHeight="1">
      <c r="A199" s="34" t="s">
        <v>378</v>
      </c>
      <c r="B199" s="57" t="s">
        <v>3</v>
      </c>
      <c r="C199" s="4">
        <f aca="true" t="shared" si="169" ref="C199:K199">SUM(C200+C238+C261+C263)</f>
        <v>5932891137</v>
      </c>
      <c r="D199" s="4">
        <f t="shared" si="169"/>
        <v>0</v>
      </c>
      <c r="E199" s="4">
        <f t="shared" si="169"/>
        <v>0</v>
      </c>
      <c r="F199" s="4">
        <f t="shared" si="169"/>
        <v>81165509</v>
      </c>
      <c r="G199" s="4">
        <f t="shared" si="169"/>
        <v>888941575.12</v>
      </c>
      <c r="H199" s="4">
        <f t="shared" si="169"/>
        <v>0</v>
      </c>
      <c r="I199" s="4">
        <f t="shared" si="169"/>
        <v>0</v>
      </c>
      <c r="J199" s="4">
        <f t="shared" si="169"/>
        <v>999116226</v>
      </c>
      <c r="K199" s="4">
        <f t="shared" si="169"/>
        <v>1627804357.12</v>
      </c>
      <c r="L199" s="4">
        <f t="shared" si="164"/>
        <v>5304203005.88</v>
      </c>
      <c r="M199" s="4">
        <f aca="true" t="shared" si="170" ref="M199:X199">SUM(M200+M238+M261+M263)</f>
        <v>127142863</v>
      </c>
      <c r="N199" s="4">
        <f t="shared" si="170"/>
        <v>5304203005.88</v>
      </c>
      <c r="O199" s="4">
        <f t="shared" si="170"/>
        <v>0</v>
      </c>
      <c r="P199" s="4">
        <f t="shared" si="170"/>
        <v>617236174</v>
      </c>
      <c r="Q199" s="4">
        <f t="shared" si="170"/>
        <v>5304203005.88</v>
      </c>
      <c r="R199" s="4">
        <f t="shared" si="170"/>
        <v>0</v>
      </c>
      <c r="S199" s="4">
        <f t="shared" si="170"/>
        <v>927094896</v>
      </c>
      <c r="T199" s="4">
        <f t="shared" si="170"/>
        <v>5154367093.88</v>
      </c>
      <c r="U199" s="4">
        <f t="shared" si="170"/>
        <v>1017249388</v>
      </c>
      <c r="V199" s="4">
        <f t="shared" si="170"/>
        <v>5074669293.88</v>
      </c>
      <c r="W199" s="4">
        <f t="shared" si="170"/>
        <v>79697800</v>
      </c>
      <c r="X199" s="35">
        <f t="shared" si="170"/>
        <v>0</v>
      </c>
    </row>
    <row r="200" spans="1:24" ht="24.75" customHeight="1">
      <c r="A200" s="34" t="s">
        <v>379</v>
      </c>
      <c r="B200" s="57" t="s">
        <v>4</v>
      </c>
      <c r="C200" s="4">
        <f aca="true" t="shared" si="171" ref="C200:K200">C201+C219</f>
        <v>4757890137</v>
      </c>
      <c r="D200" s="4">
        <f t="shared" si="171"/>
        <v>0</v>
      </c>
      <c r="E200" s="4">
        <f t="shared" si="171"/>
        <v>0</v>
      </c>
      <c r="F200" s="4">
        <f t="shared" si="171"/>
        <v>81165509</v>
      </c>
      <c r="G200" s="4">
        <f t="shared" si="171"/>
        <v>339436341</v>
      </c>
      <c r="H200" s="4">
        <f t="shared" si="171"/>
        <v>0</v>
      </c>
      <c r="I200" s="4">
        <f t="shared" si="171"/>
        <v>0</v>
      </c>
      <c r="J200" s="4">
        <f t="shared" si="171"/>
        <v>356616226</v>
      </c>
      <c r="K200" s="4">
        <f t="shared" si="171"/>
        <v>846936341</v>
      </c>
      <c r="L200" s="4">
        <f t="shared" si="164"/>
        <v>4267570022</v>
      </c>
      <c r="M200" s="4">
        <f aca="true" t="shared" si="172" ref="M200:X200">M201+M219</f>
        <v>638215265</v>
      </c>
      <c r="N200" s="4">
        <f t="shared" si="172"/>
        <v>4267570022</v>
      </c>
      <c r="O200" s="4">
        <f t="shared" si="172"/>
        <v>0</v>
      </c>
      <c r="P200" s="4">
        <f t="shared" si="172"/>
        <v>638215265</v>
      </c>
      <c r="Q200" s="4">
        <f t="shared" si="172"/>
        <v>4267570022</v>
      </c>
      <c r="R200" s="4">
        <f t="shared" si="172"/>
        <v>0</v>
      </c>
      <c r="S200" s="4">
        <f t="shared" si="172"/>
        <v>638215265</v>
      </c>
      <c r="T200" s="4">
        <f t="shared" si="172"/>
        <v>4267570022</v>
      </c>
      <c r="U200" s="4">
        <f t="shared" si="172"/>
        <v>651519089</v>
      </c>
      <c r="V200" s="4">
        <f t="shared" si="172"/>
        <v>4187872222</v>
      </c>
      <c r="W200" s="4">
        <f t="shared" si="172"/>
        <v>79697800</v>
      </c>
      <c r="X200" s="35">
        <f t="shared" si="172"/>
        <v>0</v>
      </c>
    </row>
    <row r="201" spans="1:24" ht="30" customHeight="1">
      <c r="A201" s="34" t="s">
        <v>380</v>
      </c>
      <c r="B201" s="57" t="s">
        <v>5</v>
      </c>
      <c r="C201" s="4">
        <f aca="true" t="shared" si="173" ref="C201:K201">SUM(C202+C205+C207+C209+C211)</f>
        <v>3570390137</v>
      </c>
      <c r="D201" s="4">
        <f t="shared" si="173"/>
        <v>0</v>
      </c>
      <c r="E201" s="4">
        <f t="shared" si="173"/>
        <v>0</v>
      </c>
      <c r="F201" s="4">
        <f t="shared" si="173"/>
        <v>59981423</v>
      </c>
      <c r="G201" s="4">
        <f t="shared" si="173"/>
        <v>200969541</v>
      </c>
      <c r="H201" s="4">
        <f t="shared" si="173"/>
        <v>0</v>
      </c>
      <c r="I201" s="4">
        <f t="shared" si="173"/>
        <v>0</v>
      </c>
      <c r="J201" s="4">
        <f t="shared" si="173"/>
        <v>335432140</v>
      </c>
      <c r="K201" s="4">
        <f t="shared" si="173"/>
        <v>708469541</v>
      </c>
      <c r="L201" s="4">
        <f t="shared" si="164"/>
        <v>3197352736</v>
      </c>
      <c r="M201" s="4">
        <f aca="true" t="shared" si="174" ref="M201:X201">SUM(M202+M205+M207+M209+M211)</f>
        <v>519340120</v>
      </c>
      <c r="N201" s="4">
        <f t="shared" si="174"/>
        <v>3197352736</v>
      </c>
      <c r="O201" s="4">
        <f t="shared" si="174"/>
        <v>0</v>
      </c>
      <c r="P201" s="4">
        <f t="shared" si="174"/>
        <v>519340120</v>
      </c>
      <c r="Q201" s="4">
        <f t="shared" si="174"/>
        <v>3197352736</v>
      </c>
      <c r="R201" s="4">
        <f t="shared" si="174"/>
        <v>0</v>
      </c>
      <c r="S201" s="4">
        <f t="shared" si="174"/>
        <v>519340120</v>
      </c>
      <c r="T201" s="4">
        <f t="shared" si="174"/>
        <v>3197352736</v>
      </c>
      <c r="U201" s="4">
        <f t="shared" si="174"/>
        <v>519340120</v>
      </c>
      <c r="V201" s="4">
        <f t="shared" si="174"/>
        <v>3197352736</v>
      </c>
      <c r="W201" s="4">
        <f t="shared" si="174"/>
        <v>0</v>
      </c>
      <c r="X201" s="35">
        <f t="shared" si="174"/>
        <v>0</v>
      </c>
    </row>
    <row r="202" spans="1:24" ht="24.75" customHeight="1">
      <c r="A202" s="34" t="s">
        <v>381</v>
      </c>
      <c r="B202" s="57" t="s">
        <v>6</v>
      </c>
      <c r="C202" s="4">
        <f aca="true" t="shared" si="175" ref="C202:K202">SUM(C203:C204)</f>
        <v>2708390137</v>
      </c>
      <c r="D202" s="4">
        <f t="shared" si="175"/>
        <v>0</v>
      </c>
      <c r="E202" s="4">
        <f t="shared" si="175"/>
        <v>0</v>
      </c>
      <c r="F202" s="4">
        <f t="shared" si="175"/>
        <v>38536018</v>
      </c>
      <c r="G202" s="4">
        <f t="shared" si="175"/>
        <v>3748083</v>
      </c>
      <c r="H202" s="4">
        <f t="shared" si="175"/>
        <v>0</v>
      </c>
      <c r="I202" s="4">
        <f t="shared" si="175"/>
        <v>0</v>
      </c>
      <c r="J202" s="4">
        <f t="shared" si="175"/>
        <v>38536018</v>
      </c>
      <c r="K202" s="4">
        <f t="shared" si="175"/>
        <v>176248083</v>
      </c>
      <c r="L202" s="4">
        <f t="shared" si="164"/>
        <v>2570678072</v>
      </c>
      <c r="M202" s="4">
        <f aca="true" t="shared" si="176" ref="M202:X202">SUM(M203:M204)</f>
        <v>241906661</v>
      </c>
      <c r="N202" s="4">
        <f t="shared" si="176"/>
        <v>2570678072</v>
      </c>
      <c r="O202" s="4">
        <f t="shared" si="176"/>
        <v>0</v>
      </c>
      <c r="P202" s="4">
        <f t="shared" si="176"/>
        <v>241906661</v>
      </c>
      <c r="Q202" s="4">
        <f t="shared" si="176"/>
        <v>2570678072</v>
      </c>
      <c r="R202" s="4">
        <f t="shared" si="176"/>
        <v>0</v>
      </c>
      <c r="S202" s="4">
        <f t="shared" si="176"/>
        <v>241906661</v>
      </c>
      <c r="T202" s="4">
        <f t="shared" si="176"/>
        <v>2570678072</v>
      </c>
      <c r="U202" s="4">
        <f t="shared" si="176"/>
        <v>241906661</v>
      </c>
      <c r="V202" s="4">
        <f t="shared" si="176"/>
        <v>2570678072</v>
      </c>
      <c r="W202" s="4">
        <f t="shared" si="176"/>
        <v>0</v>
      </c>
      <c r="X202" s="35">
        <f t="shared" si="176"/>
        <v>0</v>
      </c>
    </row>
    <row r="203" spans="1:24" ht="24.75" customHeight="1">
      <c r="A203" s="36" t="s">
        <v>382</v>
      </c>
      <c r="B203" s="58" t="s">
        <v>7</v>
      </c>
      <c r="C203" s="5">
        <v>2698390137</v>
      </c>
      <c r="D203" s="5">
        <v>0</v>
      </c>
      <c r="E203" s="5">
        <v>0</v>
      </c>
      <c r="F203" s="5">
        <v>38536018</v>
      </c>
      <c r="G203" s="5">
        <v>0</v>
      </c>
      <c r="H203" s="5">
        <v>0</v>
      </c>
      <c r="I203" s="5">
        <v>0</v>
      </c>
      <c r="J203" s="5">
        <v>38536018</v>
      </c>
      <c r="K203" s="5">
        <v>172500000</v>
      </c>
      <c r="L203" s="5">
        <f t="shared" si="164"/>
        <v>2564426155</v>
      </c>
      <c r="M203" s="5">
        <v>241456456</v>
      </c>
      <c r="N203" s="5">
        <v>2564426155</v>
      </c>
      <c r="O203" s="5">
        <f>(L203-N203)</f>
        <v>0</v>
      </c>
      <c r="P203" s="5">
        <v>241456456</v>
      </c>
      <c r="Q203" s="5">
        <v>2564426155</v>
      </c>
      <c r="R203" s="5">
        <f>N203-Q203</f>
        <v>0</v>
      </c>
      <c r="S203" s="5">
        <v>241456456</v>
      </c>
      <c r="T203" s="5">
        <v>2564426155</v>
      </c>
      <c r="U203" s="5">
        <v>241456456</v>
      </c>
      <c r="V203" s="5">
        <v>2564426155</v>
      </c>
      <c r="W203" s="5">
        <f>T203-V203</f>
        <v>0</v>
      </c>
      <c r="X203" s="37">
        <f>L203-Q203</f>
        <v>0</v>
      </c>
    </row>
    <row r="204" spans="1:24" ht="24.75" customHeight="1">
      <c r="A204" s="36" t="s">
        <v>383</v>
      </c>
      <c r="B204" s="58" t="s">
        <v>8</v>
      </c>
      <c r="C204" s="5">
        <v>10000000</v>
      </c>
      <c r="D204" s="5">
        <v>0</v>
      </c>
      <c r="E204" s="5">
        <v>0</v>
      </c>
      <c r="F204" s="5">
        <v>0</v>
      </c>
      <c r="G204" s="5">
        <v>3748083</v>
      </c>
      <c r="H204" s="5">
        <v>0</v>
      </c>
      <c r="I204" s="5">
        <v>0</v>
      </c>
      <c r="J204" s="5">
        <v>0</v>
      </c>
      <c r="K204" s="5">
        <v>3748083</v>
      </c>
      <c r="L204" s="5">
        <f t="shared" si="164"/>
        <v>6251917</v>
      </c>
      <c r="M204" s="5">
        <v>450205</v>
      </c>
      <c r="N204" s="5">
        <v>6251917</v>
      </c>
      <c r="O204" s="5">
        <f>(L204-N204)</f>
        <v>0</v>
      </c>
      <c r="P204" s="5">
        <v>450205</v>
      </c>
      <c r="Q204" s="5">
        <v>6251917</v>
      </c>
      <c r="R204" s="5">
        <f>N204-Q204</f>
        <v>0</v>
      </c>
      <c r="S204" s="5">
        <v>450205</v>
      </c>
      <c r="T204" s="5">
        <v>6251917</v>
      </c>
      <c r="U204" s="5">
        <v>450205</v>
      </c>
      <c r="V204" s="5">
        <v>6251917</v>
      </c>
      <c r="W204" s="5">
        <f>T204-V204</f>
        <v>0</v>
      </c>
      <c r="X204" s="37">
        <f>L204-Q204</f>
        <v>0</v>
      </c>
    </row>
    <row r="205" spans="1:24" ht="18.75" customHeight="1">
      <c r="A205" s="34" t="s">
        <v>384</v>
      </c>
      <c r="B205" s="57" t="s">
        <v>9</v>
      </c>
      <c r="C205" s="4">
        <f aca="true" t="shared" si="177" ref="C205:K205">SUM(C206)</f>
        <v>1000000</v>
      </c>
      <c r="D205" s="4">
        <f t="shared" si="177"/>
        <v>0</v>
      </c>
      <c r="E205" s="4">
        <f t="shared" si="177"/>
        <v>0</v>
      </c>
      <c r="F205" s="4">
        <f t="shared" si="177"/>
        <v>0</v>
      </c>
      <c r="G205" s="4">
        <f t="shared" si="177"/>
        <v>1000000</v>
      </c>
      <c r="H205" s="4">
        <f t="shared" si="177"/>
        <v>0</v>
      </c>
      <c r="I205" s="4">
        <f t="shared" si="177"/>
        <v>0</v>
      </c>
      <c r="J205" s="4">
        <f t="shared" si="177"/>
        <v>0</v>
      </c>
      <c r="K205" s="4">
        <f t="shared" si="177"/>
        <v>1000000</v>
      </c>
      <c r="L205" s="4">
        <f t="shared" si="164"/>
        <v>0</v>
      </c>
      <c r="M205" s="4">
        <f aca="true" t="shared" si="178" ref="M205:X205">SUM(M206)</f>
        <v>0</v>
      </c>
      <c r="N205" s="4">
        <f t="shared" si="178"/>
        <v>0</v>
      </c>
      <c r="O205" s="4">
        <f t="shared" si="178"/>
        <v>0</v>
      </c>
      <c r="P205" s="4">
        <f t="shared" si="178"/>
        <v>0</v>
      </c>
      <c r="Q205" s="4">
        <f t="shared" si="178"/>
        <v>0</v>
      </c>
      <c r="R205" s="4">
        <f t="shared" si="178"/>
        <v>0</v>
      </c>
      <c r="S205" s="4">
        <f t="shared" si="178"/>
        <v>0</v>
      </c>
      <c r="T205" s="4">
        <f t="shared" si="178"/>
        <v>0</v>
      </c>
      <c r="U205" s="4">
        <f t="shared" si="178"/>
        <v>0</v>
      </c>
      <c r="V205" s="4">
        <f t="shared" si="178"/>
        <v>0</v>
      </c>
      <c r="W205" s="4">
        <f t="shared" si="178"/>
        <v>0</v>
      </c>
      <c r="X205" s="35">
        <f t="shared" si="178"/>
        <v>0</v>
      </c>
    </row>
    <row r="206" spans="1:24" ht="24.75" customHeight="1">
      <c r="A206" s="36" t="s">
        <v>385</v>
      </c>
      <c r="B206" s="58" t="s">
        <v>10</v>
      </c>
      <c r="C206" s="5">
        <v>1000000</v>
      </c>
      <c r="D206" s="5">
        <v>0</v>
      </c>
      <c r="E206" s="5">
        <v>0</v>
      </c>
      <c r="F206" s="5">
        <v>0</v>
      </c>
      <c r="G206" s="5">
        <v>1000000</v>
      </c>
      <c r="H206" s="5">
        <v>0</v>
      </c>
      <c r="I206" s="5">
        <v>0</v>
      </c>
      <c r="J206" s="5">
        <v>0</v>
      </c>
      <c r="K206" s="5">
        <v>1000000</v>
      </c>
      <c r="L206" s="5">
        <f t="shared" si="164"/>
        <v>0</v>
      </c>
      <c r="M206" s="5">
        <v>0</v>
      </c>
      <c r="N206" s="5">
        <v>0</v>
      </c>
      <c r="O206" s="5">
        <f>(L206-N206)</f>
        <v>0</v>
      </c>
      <c r="P206" s="5">
        <v>0</v>
      </c>
      <c r="Q206" s="5">
        <v>0</v>
      </c>
      <c r="R206" s="5">
        <f>N206-Q206</f>
        <v>0</v>
      </c>
      <c r="S206" s="5">
        <v>0</v>
      </c>
      <c r="T206" s="5">
        <v>0</v>
      </c>
      <c r="U206" s="5">
        <v>0</v>
      </c>
      <c r="V206" s="5">
        <v>0</v>
      </c>
      <c r="W206" s="5">
        <f>T206-V206</f>
        <v>0</v>
      </c>
      <c r="X206" s="37">
        <f>L206-Q206</f>
        <v>0</v>
      </c>
    </row>
    <row r="207" spans="1:24" ht="24.75" customHeight="1">
      <c r="A207" s="34" t="s">
        <v>386</v>
      </c>
      <c r="B207" s="57" t="s">
        <v>200</v>
      </c>
      <c r="C207" s="4">
        <f aca="true" t="shared" si="179" ref="C207:K207">C208</f>
        <v>40000000</v>
      </c>
      <c r="D207" s="4">
        <f t="shared" si="179"/>
        <v>0</v>
      </c>
      <c r="E207" s="4">
        <f t="shared" si="179"/>
        <v>0</v>
      </c>
      <c r="F207" s="4">
        <f t="shared" si="179"/>
        <v>0</v>
      </c>
      <c r="G207" s="4">
        <f t="shared" si="179"/>
        <v>14551991</v>
      </c>
      <c r="H207" s="4">
        <f t="shared" si="179"/>
        <v>0</v>
      </c>
      <c r="I207" s="4">
        <f t="shared" si="179"/>
        <v>0</v>
      </c>
      <c r="J207" s="4">
        <f t="shared" si="179"/>
        <v>0</v>
      </c>
      <c r="K207" s="4">
        <f t="shared" si="179"/>
        <v>14551991</v>
      </c>
      <c r="L207" s="4">
        <f t="shared" si="164"/>
        <v>25448009</v>
      </c>
      <c r="M207" s="4">
        <f aca="true" t="shared" si="180" ref="M207:X207">M208</f>
        <v>0</v>
      </c>
      <c r="N207" s="4">
        <f t="shared" si="180"/>
        <v>25448009</v>
      </c>
      <c r="O207" s="4">
        <f t="shared" si="180"/>
        <v>0</v>
      </c>
      <c r="P207" s="4">
        <f t="shared" si="180"/>
        <v>0</v>
      </c>
      <c r="Q207" s="4">
        <f t="shared" si="180"/>
        <v>25448009</v>
      </c>
      <c r="R207" s="4">
        <f t="shared" si="180"/>
        <v>0</v>
      </c>
      <c r="S207" s="4">
        <f t="shared" si="180"/>
        <v>0</v>
      </c>
      <c r="T207" s="4">
        <f t="shared" si="180"/>
        <v>25448009</v>
      </c>
      <c r="U207" s="4">
        <f t="shared" si="180"/>
        <v>0</v>
      </c>
      <c r="V207" s="4">
        <f t="shared" si="180"/>
        <v>25448009</v>
      </c>
      <c r="W207" s="4">
        <f t="shared" si="180"/>
        <v>0</v>
      </c>
      <c r="X207" s="35">
        <f t="shared" si="180"/>
        <v>0</v>
      </c>
    </row>
    <row r="208" spans="1:24" ht="24.75" customHeight="1">
      <c r="A208" s="36" t="s">
        <v>387</v>
      </c>
      <c r="B208" s="58" t="s">
        <v>11</v>
      </c>
      <c r="C208" s="5">
        <v>40000000</v>
      </c>
      <c r="D208" s="5">
        <v>0</v>
      </c>
      <c r="E208" s="5">
        <v>0</v>
      </c>
      <c r="F208" s="5">
        <v>0</v>
      </c>
      <c r="G208" s="5">
        <v>14551991</v>
      </c>
      <c r="H208" s="5">
        <v>0</v>
      </c>
      <c r="I208" s="5">
        <v>0</v>
      </c>
      <c r="J208" s="5">
        <v>0</v>
      </c>
      <c r="K208" s="5">
        <v>14551991</v>
      </c>
      <c r="L208" s="5">
        <f t="shared" si="164"/>
        <v>25448009</v>
      </c>
      <c r="M208" s="5">
        <v>0</v>
      </c>
      <c r="N208" s="5">
        <v>25448009</v>
      </c>
      <c r="O208" s="5">
        <f>(L208-N208)</f>
        <v>0</v>
      </c>
      <c r="P208" s="5">
        <v>0</v>
      </c>
      <c r="Q208" s="5">
        <v>25448009</v>
      </c>
      <c r="R208" s="5">
        <f>N208-Q208</f>
        <v>0</v>
      </c>
      <c r="S208" s="5">
        <v>0</v>
      </c>
      <c r="T208" s="5">
        <v>25448009</v>
      </c>
      <c r="U208" s="5">
        <v>0</v>
      </c>
      <c r="V208" s="5">
        <v>25448009</v>
      </c>
      <c r="W208" s="5">
        <f>T208-V208</f>
        <v>0</v>
      </c>
      <c r="X208" s="37">
        <f>L208-Q208</f>
        <v>0</v>
      </c>
    </row>
    <row r="209" spans="1:24" ht="24.75" customHeight="1">
      <c r="A209" s="34" t="s">
        <v>388</v>
      </c>
      <c r="B209" s="57" t="s">
        <v>203</v>
      </c>
      <c r="C209" s="4">
        <f aca="true" t="shared" si="181" ref="C209:K209">C210</f>
        <v>50000000</v>
      </c>
      <c r="D209" s="4">
        <f t="shared" si="181"/>
        <v>0</v>
      </c>
      <c r="E209" s="4">
        <f t="shared" si="181"/>
        <v>0</v>
      </c>
      <c r="F209" s="4">
        <f t="shared" si="181"/>
        <v>21276208</v>
      </c>
      <c r="G209" s="4">
        <f t="shared" si="181"/>
        <v>0</v>
      </c>
      <c r="H209" s="4">
        <f t="shared" si="181"/>
        <v>0</v>
      </c>
      <c r="I209" s="4">
        <f t="shared" si="181"/>
        <v>0</v>
      </c>
      <c r="J209" s="4">
        <f t="shared" si="181"/>
        <v>21276208</v>
      </c>
      <c r="K209" s="4">
        <f t="shared" si="181"/>
        <v>0</v>
      </c>
      <c r="L209" s="4">
        <f t="shared" si="164"/>
        <v>71276208</v>
      </c>
      <c r="M209" s="4">
        <f aca="true" t="shared" si="182" ref="M209:X209">M210</f>
        <v>26409337</v>
      </c>
      <c r="N209" s="4">
        <f t="shared" si="182"/>
        <v>71276208</v>
      </c>
      <c r="O209" s="4">
        <f t="shared" si="182"/>
        <v>0</v>
      </c>
      <c r="P209" s="4">
        <f t="shared" si="182"/>
        <v>26409337</v>
      </c>
      <c r="Q209" s="4">
        <f t="shared" si="182"/>
        <v>71276208</v>
      </c>
      <c r="R209" s="4">
        <f t="shared" si="182"/>
        <v>0</v>
      </c>
      <c r="S209" s="4">
        <f t="shared" si="182"/>
        <v>26409337</v>
      </c>
      <c r="T209" s="4">
        <f t="shared" si="182"/>
        <v>71276208</v>
      </c>
      <c r="U209" s="4">
        <f t="shared" si="182"/>
        <v>26409337</v>
      </c>
      <c r="V209" s="4">
        <f t="shared" si="182"/>
        <v>71276208</v>
      </c>
      <c r="W209" s="4">
        <f t="shared" si="182"/>
        <v>0</v>
      </c>
      <c r="X209" s="35">
        <f t="shared" si="182"/>
        <v>0</v>
      </c>
    </row>
    <row r="210" spans="1:24" ht="24.75" customHeight="1">
      <c r="A210" s="36" t="s">
        <v>389</v>
      </c>
      <c r="B210" s="58" t="s">
        <v>12</v>
      </c>
      <c r="C210" s="5">
        <v>50000000</v>
      </c>
      <c r="D210" s="5">
        <v>0</v>
      </c>
      <c r="E210" s="5">
        <v>0</v>
      </c>
      <c r="F210" s="5">
        <v>21276208</v>
      </c>
      <c r="G210" s="5">
        <v>0</v>
      </c>
      <c r="H210" s="5">
        <v>0</v>
      </c>
      <c r="I210" s="5">
        <v>0</v>
      </c>
      <c r="J210" s="5">
        <v>21276208</v>
      </c>
      <c r="K210" s="5">
        <v>0</v>
      </c>
      <c r="L210" s="5">
        <f t="shared" si="164"/>
        <v>71276208</v>
      </c>
      <c r="M210" s="5">
        <v>26409337</v>
      </c>
      <c r="N210" s="5">
        <v>71276208</v>
      </c>
      <c r="O210" s="5">
        <f>(L210-N210)</f>
        <v>0</v>
      </c>
      <c r="P210" s="5">
        <v>26409337</v>
      </c>
      <c r="Q210" s="5">
        <v>71276208</v>
      </c>
      <c r="R210" s="5">
        <f>N210-Q210</f>
        <v>0</v>
      </c>
      <c r="S210" s="5">
        <v>26409337</v>
      </c>
      <c r="T210" s="5">
        <v>71276208</v>
      </c>
      <c r="U210" s="5">
        <v>26409337</v>
      </c>
      <c r="V210" s="5">
        <v>71276208</v>
      </c>
      <c r="W210" s="5">
        <f>T210-V210</f>
        <v>0</v>
      </c>
      <c r="X210" s="37">
        <f>L210-Q210</f>
        <v>0</v>
      </c>
    </row>
    <row r="211" spans="1:24" ht="24.75" customHeight="1">
      <c r="A211" s="34" t="s">
        <v>390</v>
      </c>
      <c r="B211" s="57" t="s">
        <v>13</v>
      </c>
      <c r="C211" s="4">
        <f aca="true" t="shared" si="183" ref="C211:K211">SUM(C212:C218)</f>
        <v>771000000</v>
      </c>
      <c r="D211" s="4">
        <f t="shared" si="183"/>
        <v>0</v>
      </c>
      <c r="E211" s="4">
        <f t="shared" si="183"/>
        <v>0</v>
      </c>
      <c r="F211" s="4">
        <f t="shared" si="183"/>
        <v>169197</v>
      </c>
      <c r="G211" s="4">
        <f t="shared" si="183"/>
        <v>181669467</v>
      </c>
      <c r="H211" s="4">
        <f t="shared" si="183"/>
        <v>0</v>
      </c>
      <c r="I211" s="4">
        <f t="shared" si="183"/>
        <v>0</v>
      </c>
      <c r="J211" s="4">
        <f t="shared" si="183"/>
        <v>275619914</v>
      </c>
      <c r="K211" s="4">
        <f t="shared" si="183"/>
        <v>516669467</v>
      </c>
      <c r="L211" s="4">
        <f t="shared" si="164"/>
        <v>529950447</v>
      </c>
      <c r="M211" s="4">
        <f aca="true" t="shared" si="184" ref="M211:X211">SUM(M212:M218)</f>
        <v>251024122</v>
      </c>
      <c r="N211" s="4">
        <f t="shared" si="184"/>
        <v>529950447</v>
      </c>
      <c r="O211" s="4">
        <f t="shared" si="184"/>
        <v>0</v>
      </c>
      <c r="P211" s="4">
        <f t="shared" si="184"/>
        <v>251024122</v>
      </c>
      <c r="Q211" s="4">
        <f t="shared" si="184"/>
        <v>529950447</v>
      </c>
      <c r="R211" s="4">
        <f t="shared" si="184"/>
        <v>0</v>
      </c>
      <c r="S211" s="4">
        <f t="shared" si="184"/>
        <v>251024122</v>
      </c>
      <c r="T211" s="4">
        <f t="shared" si="184"/>
        <v>529950447</v>
      </c>
      <c r="U211" s="4">
        <f t="shared" si="184"/>
        <v>251024122</v>
      </c>
      <c r="V211" s="4">
        <f t="shared" si="184"/>
        <v>529950447</v>
      </c>
      <c r="W211" s="4">
        <f t="shared" si="184"/>
        <v>0</v>
      </c>
      <c r="X211" s="35">
        <f t="shared" si="184"/>
        <v>0</v>
      </c>
    </row>
    <row r="212" spans="1:24" ht="24.75" customHeight="1">
      <c r="A212" s="36" t="s">
        <v>391</v>
      </c>
      <c r="B212" s="58" t="s">
        <v>14</v>
      </c>
      <c r="C212" s="5">
        <v>10000000</v>
      </c>
      <c r="D212" s="5">
        <v>0</v>
      </c>
      <c r="E212" s="5">
        <v>0</v>
      </c>
      <c r="F212" s="5">
        <v>0</v>
      </c>
      <c r="G212" s="5">
        <v>4434228</v>
      </c>
      <c r="H212" s="5">
        <v>0</v>
      </c>
      <c r="I212" s="5">
        <v>0</v>
      </c>
      <c r="J212" s="5">
        <v>0</v>
      </c>
      <c r="K212" s="5">
        <v>4434228</v>
      </c>
      <c r="L212" s="5">
        <f t="shared" si="164"/>
        <v>5565772</v>
      </c>
      <c r="M212" s="5">
        <v>614992</v>
      </c>
      <c r="N212" s="5">
        <v>5565772</v>
      </c>
      <c r="O212" s="5">
        <f aca="true" t="shared" si="185" ref="O212:O218">(L212-N212)</f>
        <v>0</v>
      </c>
      <c r="P212" s="5">
        <v>614992</v>
      </c>
      <c r="Q212" s="5">
        <v>5565772</v>
      </c>
      <c r="R212" s="5">
        <f aca="true" t="shared" si="186" ref="R212:R218">N212-Q212</f>
        <v>0</v>
      </c>
      <c r="S212" s="5">
        <v>614992</v>
      </c>
      <c r="T212" s="5">
        <v>5565772</v>
      </c>
      <c r="U212" s="5">
        <v>614992</v>
      </c>
      <c r="V212" s="5">
        <v>5565772</v>
      </c>
      <c r="W212" s="5">
        <f aca="true" t="shared" si="187" ref="W212:W218">T212-V212</f>
        <v>0</v>
      </c>
      <c r="X212" s="37">
        <f aca="true" t="shared" si="188" ref="X212:X218">L212-Q212</f>
        <v>0</v>
      </c>
    </row>
    <row r="213" spans="1:24" ht="24.75" customHeight="1">
      <c r="A213" s="36" t="s">
        <v>392</v>
      </c>
      <c r="B213" s="58" t="s">
        <v>15</v>
      </c>
      <c r="C213" s="5">
        <v>1000000</v>
      </c>
      <c r="D213" s="5">
        <v>0</v>
      </c>
      <c r="E213" s="5">
        <v>0</v>
      </c>
      <c r="F213" s="5">
        <v>0</v>
      </c>
      <c r="G213" s="5">
        <v>901600</v>
      </c>
      <c r="H213" s="5">
        <v>0</v>
      </c>
      <c r="I213" s="5">
        <v>0</v>
      </c>
      <c r="J213" s="5">
        <v>0</v>
      </c>
      <c r="K213" s="5">
        <v>901600</v>
      </c>
      <c r="L213" s="5">
        <f t="shared" si="164"/>
        <v>98400</v>
      </c>
      <c r="M213" s="5">
        <v>0</v>
      </c>
      <c r="N213" s="5">
        <v>98400</v>
      </c>
      <c r="O213" s="5">
        <f t="shared" si="185"/>
        <v>0</v>
      </c>
      <c r="P213" s="5">
        <v>0</v>
      </c>
      <c r="Q213" s="5">
        <v>98400</v>
      </c>
      <c r="R213" s="5">
        <f t="shared" si="186"/>
        <v>0</v>
      </c>
      <c r="S213" s="5">
        <v>0</v>
      </c>
      <c r="T213" s="5">
        <v>98400</v>
      </c>
      <c r="U213" s="5">
        <v>0</v>
      </c>
      <c r="V213" s="5">
        <v>98400</v>
      </c>
      <c r="W213" s="5">
        <f t="shared" si="187"/>
        <v>0</v>
      </c>
      <c r="X213" s="37">
        <f t="shared" si="188"/>
        <v>0</v>
      </c>
    </row>
    <row r="214" spans="1:24" ht="24.75" customHeight="1">
      <c r="A214" s="36" t="s">
        <v>393</v>
      </c>
      <c r="B214" s="58" t="s">
        <v>16</v>
      </c>
      <c r="C214" s="5">
        <v>90000000</v>
      </c>
      <c r="D214" s="5">
        <v>0</v>
      </c>
      <c r="E214" s="5">
        <v>0</v>
      </c>
      <c r="F214" s="5">
        <v>0</v>
      </c>
      <c r="G214" s="5">
        <v>22647315</v>
      </c>
      <c r="H214" s="5">
        <v>0</v>
      </c>
      <c r="I214" s="5">
        <v>0</v>
      </c>
      <c r="J214" s="5">
        <v>0</v>
      </c>
      <c r="K214" s="5">
        <v>22647315</v>
      </c>
      <c r="L214" s="5">
        <f t="shared" si="164"/>
        <v>67352685</v>
      </c>
      <c r="M214" s="5">
        <v>19465729</v>
      </c>
      <c r="N214" s="5">
        <v>67352685</v>
      </c>
      <c r="O214" s="5">
        <f t="shared" si="185"/>
        <v>0</v>
      </c>
      <c r="P214" s="5">
        <v>19465729</v>
      </c>
      <c r="Q214" s="5">
        <v>67352685</v>
      </c>
      <c r="R214" s="5">
        <f t="shared" si="186"/>
        <v>0</v>
      </c>
      <c r="S214" s="5">
        <v>19465729</v>
      </c>
      <c r="T214" s="5">
        <v>67352685</v>
      </c>
      <c r="U214" s="5">
        <v>19465729</v>
      </c>
      <c r="V214" s="5">
        <v>67352685</v>
      </c>
      <c r="W214" s="5">
        <f t="shared" si="187"/>
        <v>0</v>
      </c>
      <c r="X214" s="37">
        <f t="shared" si="188"/>
        <v>0</v>
      </c>
    </row>
    <row r="215" spans="1:24" ht="24.75" customHeight="1">
      <c r="A215" s="36" t="s">
        <v>394</v>
      </c>
      <c r="B215" s="58" t="s">
        <v>17</v>
      </c>
      <c r="C215" s="5">
        <v>150000000</v>
      </c>
      <c r="D215" s="5">
        <v>0</v>
      </c>
      <c r="E215" s="5">
        <v>0</v>
      </c>
      <c r="F215" s="5">
        <v>0</v>
      </c>
      <c r="G215" s="5">
        <v>53905474</v>
      </c>
      <c r="H215" s="5">
        <v>0</v>
      </c>
      <c r="I215" s="5">
        <v>0</v>
      </c>
      <c r="J215" s="5">
        <v>0</v>
      </c>
      <c r="K215" s="5">
        <v>53905474</v>
      </c>
      <c r="L215" s="5">
        <f t="shared" si="164"/>
        <v>96094526</v>
      </c>
      <c r="M215" s="5">
        <v>809108</v>
      </c>
      <c r="N215" s="5">
        <v>96094526</v>
      </c>
      <c r="O215" s="5">
        <f t="shared" si="185"/>
        <v>0</v>
      </c>
      <c r="P215" s="5">
        <v>809108</v>
      </c>
      <c r="Q215" s="5">
        <v>96094526</v>
      </c>
      <c r="R215" s="5">
        <f t="shared" si="186"/>
        <v>0</v>
      </c>
      <c r="S215" s="5">
        <v>809108</v>
      </c>
      <c r="T215" s="5">
        <v>96094526</v>
      </c>
      <c r="U215" s="5">
        <v>809108</v>
      </c>
      <c r="V215" s="5">
        <v>96094526</v>
      </c>
      <c r="W215" s="5">
        <f t="shared" si="187"/>
        <v>0</v>
      </c>
      <c r="X215" s="37">
        <f t="shared" si="188"/>
        <v>0</v>
      </c>
    </row>
    <row r="216" spans="1:24" ht="24.75" customHeight="1">
      <c r="A216" s="36" t="s">
        <v>395</v>
      </c>
      <c r="B216" s="58" t="s">
        <v>18</v>
      </c>
      <c r="C216" s="5">
        <v>200000000</v>
      </c>
      <c r="D216" s="5">
        <v>0</v>
      </c>
      <c r="E216" s="5">
        <v>0</v>
      </c>
      <c r="F216" s="5">
        <v>0</v>
      </c>
      <c r="G216" s="5">
        <v>43687320</v>
      </c>
      <c r="H216" s="5">
        <v>0</v>
      </c>
      <c r="I216" s="5">
        <v>0</v>
      </c>
      <c r="J216" s="5">
        <v>0</v>
      </c>
      <c r="K216" s="5">
        <v>88687320</v>
      </c>
      <c r="L216" s="5">
        <f t="shared" si="164"/>
        <v>111312680</v>
      </c>
      <c r="M216" s="5">
        <v>11380696</v>
      </c>
      <c r="N216" s="5">
        <v>111312680</v>
      </c>
      <c r="O216" s="5">
        <f t="shared" si="185"/>
        <v>0</v>
      </c>
      <c r="P216" s="5">
        <v>11380696</v>
      </c>
      <c r="Q216" s="5">
        <v>111312680</v>
      </c>
      <c r="R216" s="5">
        <f t="shared" si="186"/>
        <v>0</v>
      </c>
      <c r="S216" s="5">
        <v>11380696</v>
      </c>
      <c r="T216" s="5">
        <v>111312680</v>
      </c>
      <c r="U216" s="5">
        <v>11380696</v>
      </c>
      <c r="V216" s="5">
        <v>111312680</v>
      </c>
      <c r="W216" s="5">
        <f t="shared" si="187"/>
        <v>0</v>
      </c>
      <c r="X216" s="37">
        <f t="shared" si="188"/>
        <v>0</v>
      </c>
    </row>
    <row r="217" spans="1:24" ht="24.75" customHeight="1">
      <c r="A217" s="36" t="s">
        <v>396</v>
      </c>
      <c r="B217" s="58" t="s">
        <v>19</v>
      </c>
      <c r="C217" s="5">
        <v>250000000</v>
      </c>
      <c r="D217" s="5">
        <v>0</v>
      </c>
      <c r="E217" s="5">
        <v>0</v>
      </c>
      <c r="F217" s="5">
        <v>169197</v>
      </c>
      <c r="G217" s="5">
        <v>0</v>
      </c>
      <c r="H217" s="5">
        <v>0</v>
      </c>
      <c r="I217" s="5">
        <v>0</v>
      </c>
      <c r="J217" s="5">
        <v>275619914</v>
      </c>
      <c r="K217" s="5">
        <v>290000000</v>
      </c>
      <c r="L217" s="5">
        <f t="shared" si="164"/>
        <v>235619914</v>
      </c>
      <c r="M217" s="5">
        <v>217351145</v>
      </c>
      <c r="N217" s="5">
        <v>235619914</v>
      </c>
      <c r="O217" s="5">
        <f t="shared" si="185"/>
        <v>0</v>
      </c>
      <c r="P217" s="5">
        <v>217351145</v>
      </c>
      <c r="Q217" s="5">
        <v>235619914</v>
      </c>
      <c r="R217" s="5">
        <f t="shared" si="186"/>
        <v>0</v>
      </c>
      <c r="S217" s="5">
        <v>217351145</v>
      </c>
      <c r="T217" s="5">
        <v>235619914</v>
      </c>
      <c r="U217" s="5">
        <v>217351145</v>
      </c>
      <c r="V217" s="5">
        <v>235619914</v>
      </c>
      <c r="W217" s="5">
        <f t="shared" si="187"/>
        <v>0</v>
      </c>
      <c r="X217" s="37">
        <f t="shared" si="188"/>
        <v>0</v>
      </c>
    </row>
    <row r="218" spans="1:24" ht="24.75" customHeight="1">
      <c r="A218" s="36" t="s">
        <v>397</v>
      </c>
      <c r="B218" s="58" t="s">
        <v>21</v>
      </c>
      <c r="C218" s="5">
        <v>70000000</v>
      </c>
      <c r="D218" s="5">
        <v>0</v>
      </c>
      <c r="E218" s="5">
        <v>0</v>
      </c>
      <c r="F218" s="5">
        <v>0</v>
      </c>
      <c r="G218" s="5">
        <v>56093530</v>
      </c>
      <c r="H218" s="5">
        <v>0</v>
      </c>
      <c r="I218" s="5">
        <v>0</v>
      </c>
      <c r="J218" s="5">
        <v>0</v>
      </c>
      <c r="K218" s="5">
        <v>56093530</v>
      </c>
      <c r="L218" s="5">
        <f t="shared" si="164"/>
        <v>13906470</v>
      </c>
      <c r="M218" s="5">
        <v>1402452</v>
      </c>
      <c r="N218" s="5">
        <v>13906470</v>
      </c>
      <c r="O218" s="5">
        <f t="shared" si="185"/>
        <v>0</v>
      </c>
      <c r="P218" s="5">
        <v>1402452</v>
      </c>
      <c r="Q218" s="5">
        <v>13906470</v>
      </c>
      <c r="R218" s="5">
        <f t="shared" si="186"/>
        <v>0</v>
      </c>
      <c r="S218" s="5">
        <v>1402452</v>
      </c>
      <c r="T218" s="5">
        <v>13906470</v>
      </c>
      <c r="U218" s="5">
        <v>1402452</v>
      </c>
      <c r="V218" s="5">
        <v>13906470</v>
      </c>
      <c r="W218" s="5">
        <f t="shared" si="187"/>
        <v>0</v>
      </c>
      <c r="X218" s="37">
        <f t="shared" si="188"/>
        <v>0</v>
      </c>
    </row>
    <row r="219" spans="1:24" ht="24.75" customHeight="1">
      <c r="A219" s="34" t="s">
        <v>398</v>
      </c>
      <c r="B219" s="57" t="s">
        <v>22</v>
      </c>
      <c r="C219" s="4">
        <f aca="true" t="shared" si="189" ref="C219:K219">SUM(C220+C224)</f>
        <v>1187500000</v>
      </c>
      <c r="D219" s="4">
        <f t="shared" si="189"/>
        <v>0</v>
      </c>
      <c r="E219" s="4">
        <f t="shared" si="189"/>
        <v>0</v>
      </c>
      <c r="F219" s="4">
        <f t="shared" si="189"/>
        <v>21184086</v>
      </c>
      <c r="G219" s="4">
        <f t="shared" si="189"/>
        <v>138466800</v>
      </c>
      <c r="H219" s="4">
        <f t="shared" si="189"/>
        <v>0</v>
      </c>
      <c r="I219" s="4">
        <f t="shared" si="189"/>
        <v>0</v>
      </c>
      <c r="J219" s="4">
        <f t="shared" si="189"/>
        <v>21184086</v>
      </c>
      <c r="K219" s="4">
        <f t="shared" si="189"/>
        <v>138466800</v>
      </c>
      <c r="L219" s="4">
        <f t="shared" si="164"/>
        <v>1070217286</v>
      </c>
      <c r="M219" s="4">
        <f aca="true" t="shared" si="190" ref="M219:X219">SUM(M220+M224)</f>
        <v>118875145</v>
      </c>
      <c r="N219" s="4">
        <f t="shared" si="190"/>
        <v>1070217286</v>
      </c>
      <c r="O219" s="4">
        <f t="shared" si="190"/>
        <v>0</v>
      </c>
      <c r="P219" s="4">
        <f t="shared" si="190"/>
        <v>118875145</v>
      </c>
      <c r="Q219" s="4">
        <f t="shared" si="190"/>
        <v>1070217286</v>
      </c>
      <c r="R219" s="4">
        <f t="shared" si="190"/>
        <v>0</v>
      </c>
      <c r="S219" s="4">
        <f t="shared" si="190"/>
        <v>118875145</v>
      </c>
      <c r="T219" s="4">
        <f t="shared" si="190"/>
        <v>1070217286</v>
      </c>
      <c r="U219" s="4">
        <f t="shared" si="190"/>
        <v>132178969</v>
      </c>
      <c r="V219" s="4">
        <f t="shared" si="190"/>
        <v>990519486</v>
      </c>
      <c r="W219" s="4">
        <f t="shared" si="190"/>
        <v>79697800</v>
      </c>
      <c r="X219" s="35">
        <f t="shared" si="190"/>
        <v>0</v>
      </c>
    </row>
    <row r="220" spans="1:24" ht="30.75" customHeight="1">
      <c r="A220" s="34" t="s">
        <v>399</v>
      </c>
      <c r="B220" s="57" t="s">
        <v>23</v>
      </c>
      <c r="C220" s="4">
        <f aca="true" t="shared" si="191" ref="C220:K220">SUM(C221:C223)</f>
        <v>520000000</v>
      </c>
      <c r="D220" s="4">
        <f t="shared" si="191"/>
        <v>0</v>
      </c>
      <c r="E220" s="4">
        <f t="shared" si="191"/>
        <v>0</v>
      </c>
      <c r="F220" s="4">
        <f t="shared" si="191"/>
        <v>0</v>
      </c>
      <c r="G220" s="4">
        <f t="shared" si="191"/>
        <v>91786000</v>
      </c>
      <c r="H220" s="4">
        <f t="shared" si="191"/>
        <v>0</v>
      </c>
      <c r="I220" s="4">
        <f t="shared" si="191"/>
        <v>0</v>
      </c>
      <c r="J220" s="4">
        <f t="shared" si="191"/>
        <v>0</v>
      </c>
      <c r="K220" s="4">
        <f t="shared" si="191"/>
        <v>91786000</v>
      </c>
      <c r="L220" s="4">
        <f t="shared" si="164"/>
        <v>428214000</v>
      </c>
      <c r="M220" s="4">
        <f aca="true" t="shared" si="192" ref="M220:X220">SUM(M221:M223)</f>
        <v>40750700</v>
      </c>
      <c r="N220" s="4">
        <f t="shared" si="192"/>
        <v>428214000</v>
      </c>
      <c r="O220" s="4">
        <f t="shared" si="192"/>
        <v>0</v>
      </c>
      <c r="P220" s="4">
        <f t="shared" si="192"/>
        <v>40750700</v>
      </c>
      <c r="Q220" s="4">
        <f t="shared" si="192"/>
        <v>428214000</v>
      </c>
      <c r="R220" s="4">
        <f t="shared" si="192"/>
        <v>0</v>
      </c>
      <c r="S220" s="4">
        <f t="shared" si="192"/>
        <v>40750700</v>
      </c>
      <c r="T220" s="4">
        <f t="shared" si="192"/>
        <v>428214000</v>
      </c>
      <c r="U220" s="4">
        <f t="shared" si="192"/>
        <v>38649500</v>
      </c>
      <c r="V220" s="4">
        <f t="shared" si="192"/>
        <v>387463300</v>
      </c>
      <c r="W220" s="4">
        <f t="shared" si="192"/>
        <v>40750700</v>
      </c>
      <c r="X220" s="35">
        <f t="shared" si="192"/>
        <v>0</v>
      </c>
    </row>
    <row r="221" spans="1:24" ht="24.75" customHeight="1">
      <c r="A221" s="36" t="s">
        <v>400</v>
      </c>
      <c r="B221" s="58" t="s">
        <v>24</v>
      </c>
      <c r="C221" s="5">
        <v>180000000</v>
      </c>
      <c r="D221" s="5">
        <v>0</v>
      </c>
      <c r="E221" s="5">
        <v>0</v>
      </c>
      <c r="F221" s="5">
        <v>0</v>
      </c>
      <c r="G221" s="5">
        <v>61348500</v>
      </c>
      <c r="H221" s="5">
        <v>0</v>
      </c>
      <c r="I221" s="5">
        <v>0</v>
      </c>
      <c r="J221" s="5">
        <v>0</v>
      </c>
      <c r="K221" s="5">
        <v>61348500</v>
      </c>
      <c r="L221" s="5">
        <f t="shared" si="164"/>
        <v>118651500</v>
      </c>
      <c r="M221" s="5">
        <v>11353700</v>
      </c>
      <c r="N221" s="5">
        <v>118651500</v>
      </c>
      <c r="O221" s="5">
        <f>(L221-N221)</f>
        <v>0</v>
      </c>
      <c r="P221" s="5">
        <v>11353700</v>
      </c>
      <c r="Q221" s="5">
        <v>118651500</v>
      </c>
      <c r="R221" s="5">
        <f>N221-Q221</f>
        <v>0</v>
      </c>
      <c r="S221" s="5">
        <v>11353700</v>
      </c>
      <c r="T221" s="5">
        <v>118651500</v>
      </c>
      <c r="U221" s="5">
        <v>10665400</v>
      </c>
      <c r="V221" s="5">
        <v>107297800</v>
      </c>
      <c r="W221" s="5">
        <f>T221-V221</f>
        <v>11353700</v>
      </c>
      <c r="X221" s="37">
        <f>L221-Q221</f>
        <v>0</v>
      </c>
    </row>
    <row r="222" spans="1:24" ht="24.75" customHeight="1">
      <c r="A222" s="36" t="s">
        <v>401</v>
      </c>
      <c r="B222" s="58" t="s">
        <v>25</v>
      </c>
      <c r="C222" s="5">
        <v>190000000</v>
      </c>
      <c r="D222" s="5">
        <v>0</v>
      </c>
      <c r="E222" s="5">
        <v>0</v>
      </c>
      <c r="F222" s="5">
        <v>0</v>
      </c>
      <c r="G222" s="5">
        <v>3361700</v>
      </c>
      <c r="H222" s="5">
        <v>0</v>
      </c>
      <c r="I222" s="5">
        <v>0</v>
      </c>
      <c r="J222" s="5">
        <v>0</v>
      </c>
      <c r="K222" s="5">
        <v>3361700</v>
      </c>
      <c r="L222" s="5">
        <f t="shared" si="164"/>
        <v>186638300</v>
      </c>
      <c r="M222" s="5">
        <v>17937800</v>
      </c>
      <c r="N222" s="5">
        <v>186638300</v>
      </c>
      <c r="O222" s="5">
        <f>(L222-N222)</f>
        <v>0</v>
      </c>
      <c r="P222" s="5">
        <v>17937800</v>
      </c>
      <c r="Q222" s="5">
        <v>186638300</v>
      </c>
      <c r="R222" s="5">
        <f>N222-Q222</f>
        <v>0</v>
      </c>
      <c r="S222" s="5">
        <v>17937800</v>
      </c>
      <c r="T222" s="5">
        <v>186638300</v>
      </c>
      <c r="U222" s="5">
        <v>16334100</v>
      </c>
      <c r="V222" s="5">
        <v>168700500</v>
      </c>
      <c r="W222" s="5">
        <f>T222-V222</f>
        <v>17937800</v>
      </c>
      <c r="X222" s="37">
        <f>L222-Q222</f>
        <v>0</v>
      </c>
    </row>
    <row r="223" spans="1:24" ht="24.75" customHeight="1">
      <c r="A223" s="36" t="s">
        <v>402</v>
      </c>
      <c r="B223" s="58" t="s">
        <v>26</v>
      </c>
      <c r="C223" s="5">
        <v>150000000</v>
      </c>
      <c r="D223" s="5">
        <v>0</v>
      </c>
      <c r="E223" s="5">
        <v>0</v>
      </c>
      <c r="F223" s="5">
        <v>0</v>
      </c>
      <c r="G223" s="5">
        <v>27075800</v>
      </c>
      <c r="H223" s="5">
        <v>0</v>
      </c>
      <c r="I223" s="5">
        <v>0</v>
      </c>
      <c r="J223" s="5">
        <v>0</v>
      </c>
      <c r="K223" s="5">
        <v>27075800</v>
      </c>
      <c r="L223" s="5">
        <f t="shared" si="164"/>
        <v>122924200</v>
      </c>
      <c r="M223" s="5">
        <v>11459200</v>
      </c>
      <c r="N223" s="5">
        <v>122924200</v>
      </c>
      <c r="O223" s="5">
        <f>(L223-N223)</f>
        <v>0</v>
      </c>
      <c r="P223" s="5">
        <v>11459200</v>
      </c>
      <c r="Q223" s="5">
        <v>122924200</v>
      </c>
      <c r="R223" s="5">
        <f>N223-Q223</f>
        <v>0</v>
      </c>
      <c r="S223" s="5">
        <v>11459200</v>
      </c>
      <c r="T223" s="5">
        <v>122924200</v>
      </c>
      <c r="U223" s="5">
        <v>11650000</v>
      </c>
      <c r="V223" s="5">
        <v>111465000</v>
      </c>
      <c r="W223" s="5">
        <f>T223-V223</f>
        <v>11459200</v>
      </c>
      <c r="X223" s="37">
        <f>L223-Q223</f>
        <v>0</v>
      </c>
    </row>
    <row r="224" spans="1:24" ht="32.25" customHeight="1">
      <c r="A224" s="34" t="s">
        <v>403</v>
      </c>
      <c r="B224" s="57" t="s">
        <v>27</v>
      </c>
      <c r="C224" s="4">
        <f aca="true" t="shared" si="193" ref="C224:K224">SUM(C225:C232)</f>
        <v>667500000</v>
      </c>
      <c r="D224" s="4">
        <f t="shared" si="193"/>
        <v>0</v>
      </c>
      <c r="E224" s="4">
        <f t="shared" si="193"/>
        <v>0</v>
      </c>
      <c r="F224" s="4">
        <f t="shared" si="193"/>
        <v>21184086</v>
      </c>
      <c r="G224" s="4">
        <f t="shared" si="193"/>
        <v>46680800</v>
      </c>
      <c r="H224" s="4">
        <f t="shared" si="193"/>
        <v>0</v>
      </c>
      <c r="I224" s="4">
        <f t="shared" si="193"/>
        <v>0</v>
      </c>
      <c r="J224" s="4">
        <f t="shared" si="193"/>
        <v>21184086</v>
      </c>
      <c r="K224" s="4">
        <f t="shared" si="193"/>
        <v>46680800</v>
      </c>
      <c r="L224" s="4">
        <f t="shared" si="164"/>
        <v>642003286</v>
      </c>
      <c r="M224" s="4">
        <f aca="true" t="shared" si="194" ref="M224:X224">SUM(M225:M232)</f>
        <v>78124445</v>
      </c>
      <c r="N224" s="4">
        <f t="shared" si="194"/>
        <v>642003286</v>
      </c>
      <c r="O224" s="4">
        <f t="shared" si="194"/>
        <v>0</v>
      </c>
      <c r="P224" s="4">
        <f t="shared" si="194"/>
        <v>78124445</v>
      </c>
      <c r="Q224" s="4">
        <f t="shared" si="194"/>
        <v>642003286</v>
      </c>
      <c r="R224" s="4">
        <f t="shared" si="194"/>
        <v>0</v>
      </c>
      <c r="S224" s="4">
        <f t="shared" si="194"/>
        <v>78124445</v>
      </c>
      <c r="T224" s="4">
        <f t="shared" si="194"/>
        <v>642003286</v>
      </c>
      <c r="U224" s="4">
        <f t="shared" si="194"/>
        <v>93529469</v>
      </c>
      <c r="V224" s="4">
        <f t="shared" si="194"/>
        <v>603056186</v>
      </c>
      <c r="W224" s="4">
        <f t="shared" si="194"/>
        <v>38947100</v>
      </c>
      <c r="X224" s="35">
        <f t="shared" si="194"/>
        <v>0</v>
      </c>
    </row>
    <row r="225" spans="1:24" ht="24.75" customHeight="1">
      <c r="A225" s="36" t="s">
        <v>404</v>
      </c>
      <c r="B225" s="58" t="s">
        <v>28</v>
      </c>
      <c r="C225" s="5">
        <v>18750000</v>
      </c>
      <c r="D225" s="5">
        <v>0</v>
      </c>
      <c r="E225" s="5">
        <v>0</v>
      </c>
      <c r="F225" s="5">
        <v>0</v>
      </c>
      <c r="G225" s="5">
        <v>3928300</v>
      </c>
      <c r="H225" s="5">
        <v>0</v>
      </c>
      <c r="I225" s="5">
        <v>0</v>
      </c>
      <c r="J225" s="5">
        <v>0</v>
      </c>
      <c r="K225" s="5">
        <v>3928300</v>
      </c>
      <c r="L225" s="5">
        <f t="shared" si="164"/>
        <v>14821700</v>
      </c>
      <c r="M225" s="5">
        <v>1419900</v>
      </c>
      <c r="N225" s="5">
        <v>14821700</v>
      </c>
      <c r="O225" s="5">
        <f aca="true" t="shared" si="195" ref="O225:O232">(L225-N225)</f>
        <v>0</v>
      </c>
      <c r="P225" s="5">
        <v>1419900</v>
      </c>
      <c r="Q225" s="5">
        <v>14821700</v>
      </c>
      <c r="R225" s="5">
        <f aca="true" t="shared" si="196" ref="R225:R232">N225-Q225</f>
        <v>0</v>
      </c>
      <c r="S225" s="5">
        <v>1419900</v>
      </c>
      <c r="T225" s="5">
        <v>14821700</v>
      </c>
      <c r="U225" s="5">
        <v>1332200</v>
      </c>
      <c r="V225" s="5">
        <v>13401800</v>
      </c>
      <c r="W225" s="5">
        <f aca="true" t="shared" si="197" ref="W225:W232">T225-V225</f>
        <v>1419900</v>
      </c>
      <c r="X225" s="37">
        <f aca="true" t="shared" si="198" ref="X225:X232">L225-Q225</f>
        <v>0</v>
      </c>
    </row>
    <row r="226" spans="1:24" ht="24.75" customHeight="1">
      <c r="A226" s="36" t="s">
        <v>405</v>
      </c>
      <c r="B226" s="58" t="s">
        <v>29</v>
      </c>
      <c r="C226" s="5">
        <v>112500000</v>
      </c>
      <c r="D226" s="5">
        <v>0</v>
      </c>
      <c r="E226" s="5">
        <v>0</v>
      </c>
      <c r="F226" s="5">
        <v>0</v>
      </c>
      <c r="G226" s="5">
        <v>23492700</v>
      </c>
      <c r="H226" s="5">
        <v>0</v>
      </c>
      <c r="I226" s="5">
        <v>0</v>
      </c>
      <c r="J226" s="5">
        <v>0</v>
      </c>
      <c r="K226" s="5">
        <v>23492700</v>
      </c>
      <c r="L226" s="5">
        <f t="shared" si="164"/>
        <v>89007300</v>
      </c>
      <c r="M226" s="5">
        <v>8514800</v>
      </c>
      <c r="N226" s="5">
        <v>89007300</v>
      </c>
      <c r="O226" s="5">
        <f t="shared" si="195"/>
        <v>0</v>
      </c>
      <c r="P226" s="5">
        <v>8514800</v>
      </c>
      <c r="Q226" s="5">
        <v>89007300</v>
      </c>
      <c r="R226" s="5">
        <f t="shared" si="196"/>
        <v>0</v>
      </c>
      <c r="S226" s="5">
        <v>8514800</v>
      </c>
      <c r="T226" s="5">
        <v>89007300</v>
      </c>
      <c r="U226" s="5">
        <v>8001300</v>
      </c>
      <c r="V226" s="5">
        <v>80492500</v>
      </c>
      <c r="W226" s="5">
        <f t="shared" si="197"/>
        <v>8514800</v>
      </c>
      <c r="X226" s="37">
        <f t="shared" si="198"/>
        <v>0</v>
      </c>
    </row>
    <row r="227" spans="1:24" ht="24.75" customHeight="1">
      <c r="A227" s="36" t="s">
        <v>406</v>
      </c>
      <c r="B227" s="58" t="s">
        <v>30</v>
      </c>
      <c r="C227" s="5">
        <v>37500000</v>
      </c>
      <c r="D227" s="5">
        <v>0</v>
      </c>
      <c r="E227" s="5">
        <v>0</v>
      </c>
      <c r="F227" s="5">
        <v>0</v>
      </c>
      <c r="G227" s="5">
        <v>7825500</v>
      </c>
      <c r="H227" s="5">
        <v>0</v>
      </c>
      <c r="I227" s="5">
        <v>0</v>
      </c>
      <c r="J227" s="5">
        <v>0</v>
      </c>
      <c r="K227" s="5">
        <v>7825500</v>
      </c>
      <c r="L227" s="5">
        <f t="shared" si="164"/>
        <v>29674500</v>
      </c>
      <c r="M227" s="5">
        <v>2837600</v>
      </c>
      <c r="N227" s="5">
        <v>29674500</v>
      </c>
      <c r="O227" s="5">
        <f t="shared" si="195"/>
        <v>0</v>
      </c>
      <c r="P227" s="5">
        <v>2837600</v>
      </c>
      <c r="Q227" s="5">
        <v>29674500</v>
      </c>
      <c r="R227" s="5">
        <f t="shared" si="196"/>
        <v>0</v>
      </c>
      <c r="S227" s="5">
        <v>2837600</v>
      </c>
      <c r="T227" s="5">
        <v>29674500</v>
      </c>
      <c r="U227" s="5">
        <v>2667600</v>
      </c>
      <c r="V227" s="5">
        <v>26836900</v>
      </c>
      <c r="W227" s="5">
        <f t="shared" si="197"/>
        <v>2837600</v>
      </c>
      <c r="X227" s="37">
        <f t="shared" si="198"/>
        <v>0</v>
      </c>
    </row>
    <row r="228" spans="1:24" ht="24.75" customHeight="1">
      <c r="A228" s="36" t="s">
        <v>407</v>
      </c>
      <c r="B228" s="58" t="s">
        <v>31</v>
      </c>
      <c r="C228" s="5">
        <v>18750000</v>
      </c>
      <c r="D228" s="5">
        <v>0</v>
      </c>
      <c r="E228" s="5">
        <v>0</v>
      </c>
      <c r="F228" s="5">
        <v>0</v>
      </c>
      <c r="G228" s="5">
        <v>3928300</v>
      </c>
      <c r="H228" s="5">
        <v>0</v>
      </c>
      <c r="I228" s="5">
        <v>0</v>
      </c>
      <c r="J228" s="5">
        <v>0</v>
      </c>
      <c r="K228" s="5">
        <v>3928300</v>
      </c>
      <c r="L228" s="5">
        <f aca="true" t="shared" si="199" ref="L228:L259">(C228+H228-I228+J228-K228)</f>
        <v>14821700</v>
      </c>
      <c r="M228" s="5">
        <v>1419900</v>
      </c>
      <c r="N228" s="5">
        <v>14821700</v>
      </c>
      <c r="O228" s="5">
        <f t="shared" si="195"/>
        <v>0</v>
      </c>
      <c r="P228" s="5">
        <v>1419900</v>
      </c>
      <c r="Q228" s="5">
        <v>14821700</v>
      </c>
      <c r="R228" s="5">
        <f t="shared" si="196"/>
        <v>0</v>
      </c>
      <c r="S228" s="5">
        <v>1419900</v>
      </c>
      <c r="T228" s="5">
        <v>14821700</v>
      </c>
      <c r="U228" s="5">
        <v>1332200</v>
      </c>
      <c r="V228" s="5">
        <v>13401800</v>
      </c>
      <c r="W228" s="5">
        <f t="shared" si="197"/>
        <v>1419900</v>
      </c>
      <c r="X228" s="37">
        <f t="shared" si="198"/>
        <v>0</v>
      </c>
    </row>
    <row r="229" spans="1:24" ht="24.75" customHeight="1">
      <c r="A229" s="36" t="s">
        <v>408</v>
      </c>
      <c r="B229" s="58" t="s">
        <v>32</v>
      </c>
      <c r="C229" s="5">
        <v>240000000</v>
      </c>
      <c r="D229" s="5">
        <v>0</v>
      </c>
      <c r="E229" s="5">
        <v>0</v>
      </c>
      <c r="F229" s="5">
        <v>5556486</v>
      </c>
      <c r="G229" s="5">
        <v>0</v>
      </c>
      <c r="H229" s="5">
        <v>0</v>
      </c>
      <c r="I229" s="5">
        <v>0</v>
      </c>
      <c r="J229" s="5">
        <v>5556486</v>
      </c>
      <c r="K229" s="5">
        <v>0</v>
      </c>
      <c r="L229" s="5">
        <f t="shared" si="199"/>
        <v>245556486</v>
      </c>
      <c r="M229" s="5">
        <v>39177345</v>
      </c>
      <c r="N229" s="5">
        <v>245556486</v>
      </c>
      <c r="O229" s="5">
        <f t="shared" si="195"/>
        <v>0</v>
      </c>
      <c r="P229" s="5">
        <v>39177345</v>
      </c>
      <c r="Q229" s="5">
        <v>245556486</v>
      </c>
      <c r="R229" s="5">
        <f t="shared" si="196"/>
        <v>0</v>
      </c>
      <c r="S229" s="5">
        <v>39177345</v>
      </c>
      <c r="T229" s="5">
        <v>245556486</v>
      </c>
      <c r="U229" s="5">
        <v>58857869</v>
      </c>
      <c r="V229" s="5">
        <v>245556486</v>
      </c>
      <c r="W229" s="5">
        <f t="shared" si="197"/>
        <v>0</v>
      </c>
      <c r="X229" s="37">
        <f t="shared" si="198"/>
        <v>0</v>
      </c>
    </row>
    <row r="230" spans="1:24" ht="24.75" customHeight="1">
      <c r="A230" s="36" t="s">
        <v>409</v>
      </c>
      <c r="B230" s="58" t="s">
        <v>33</v>
      </c>
      <c r="C230" s="5">
        <v>40000000</v>
      </c>
      <c r="D230" s="5">
        <v>0</v>
      </c>
      <c r="E230" s="5">
        <v>0</v>
      </c>
      <c r="F230" s="5">
        <v>0</v>
      </c>
      <c r="G230" s="5">
        <v>820800</v>
      </c>
      <c r="H230" s="5">
        <v>0</v>
      </c>
      <c r="I230" s="5">
        <v>0</v>
      </c>
      <c r="J230" s="5">
        <v>0</v>
      </c>
      <c r="K230" s="5">
        <v>820800</v>
      </c>
      <c r="L230" s="5">
        <f t="shared" si="199"/>
        <v>39179200</v>
      </c>
      <c r="M230" s="5">
        <v>3987300</v>
      </c>
      <c r="N230" s="5">
        <v>39179200</v>
      </c>
      <c r="O230" s="5">
        <f t="shared" si="195"/>
        <v>0</v>
      </c>
      <c r="P230" s="5">
        <v>3987300</v>
      </c>
      <c r="Q230" s="5">
        <v>39179200</v>
      </c>
      <c r="R230" s="5">
        <f t="shared" si="196"/>
        <v>0</v>
      </c>
      <c r="S230" s="5">
        <v>3987300</v>
      </c>
      <c r="T230" s="5">
        <v>39179200</v>
      </c>
      <c r="U230" s="5">
        <v>3674200</v>
      </c>
      <c r="V230" s="5">
        <v>35191900</v>
      </c>
      <c r="W230" s="5">
        <f t="shared" si="197"/>
        <v>3987300</v>
      </c>
      <c r="X230" s="37">
        <f t="shared" si="198"/>
        <v>0</v>
      </c>
    </row>
    <row r="231" spans="1:24" ht="24.75" customHeight="1">
      <c r="A231" s="36" t="s">
        <v>410</v>
      </c>
      <c r="B231" s="58" t="s">
        <v>34</v>
      </c>
      <c r="C231" s="5">
        <v>180000000</v>
      </c>
      <c r="D231" s="5">
        <v>0</v>
      </c>
      <c r="E231" s="5">
        <v>0</v>
      </c>
      <c r="F231" s="5">
        <v>15627600</v>
      </c>
      <c r="G231" s="5">
        <v>0</v>
      </c>
      <c r="H231" s="5">
        <v>0</v>
      </c>
      <c r="I231" s="5">
        <v>0</v>
      </c>
      <c r="J231" s="5">
        <v>15627600</v>
      </c>
      <c r="K231" s="5">
        <v>0</v>
      </c>
      <c r="L231" s="5">
        <f t="shared" si="199"/>
        <v>195627600</v>
      </c>
      <c r="M231" s="5">
        <v>19497000</v>
      </c>
      <c r="N231" s="5">
        <v>195627600</v>
      </c>
      <c r="O231" s="5">
        <f t="shared" si="195"/>
        <v>0</v>
      </c>
      <c r="P231" s="5">
        <v>19497000</v>
      </c>
      <c r="Q231" s="5">
        <v>195627600</v>
      </c>
      <c r="R231" s="5">
        <f t="shared" si="196"/>
        <v>0</v>
      </c>
      <c r="S231" s="5">
        <v>19497000</v>
      </c>
      <c r="T231" s="5">
        <v>195627600</v>
      </c>
      <c r="U231" s="5">
        <v>16519400</v>
      </c>
      <c r="V231" s="5">
        <v>176130600</v>
      </c>
      <c r="W231" s="5">
        <f t="shared" si="197"/>
        <v>19497000</v>
      </c>
      <c r="X231" s="37">
        <f t="shared" si="198"/>
        <v>0</v>
      </c>
    </row>
    <row r="232" spans="1:24" ht="24.75" customHeight="1">
      <c r="A232" s="36" t="s">
        <v>411</v>
      </c>
      <c r="B232" s="58" t="s">
        <v>35</v>
      </c>
      <c r="C232" s="5">
        <v>20000000</v>
      </c>
      <c r="D232" s="5">
        <v>0</v>
      </c>
      <c r="E232" s="5">
        <v>0</v>
      </c>
      <c r="F232" s="5">
        <v>0</v>
      </c>
      <c r="G232" s="5">
        <v>6685200</v>
      </c>
      <c r="H232" s="5">
        <v>0</v>
      </c>
      <c r="I232" s="5">
        <v>0</v>
      </c>
      <c r="J232" s="5">
        <v>0</v>
      </c>
      <c r="K232" s="5">
        <v>6685200</v>
      </c>
      <c r="L232" s="5">
        <f t="shared" si="199"/>
        <v>13314800</v>
      </c>
      <c r="M232" s="5">
        <v>1270600</v>
      </c>
      <c r="N232" s="5">
        <v>13314800</v>
      </c>
      <c r="O232" s="5">
        <f t="shared" si="195"/>
        <v>0</v>
      </c>
      <c r="P232" s="5">
        <v>1270600</v>
      </c>
      <c r="Q232" s="5">
        <v>13314800</v>
      </c>
      <c r="R232" s="5">
        <f t="shared" si="196"/>
        <v>0</v>
      </c>
      <c r="S232" s="5">
        <v>1270600</v>
      </c>
      <c r="T232" s="5">
        <v>13314800</v>
      </c>
      <c r="U232" s="5">
        <v>1144700</v>
      </c>
      <c r="V232" s="5">
        <v>12044200</v>
      </c>
      <c r="W232" s="5">
        <f t="shared" si="197"/>
        <v>1270600</v>
      </c>
      <c r="X232" s="37">
        <f t="shared" si="198"/>
        <v>0</v>
      </c>
    </row>
    <row r="233" spans="1:24" ht="24.75" customHeight="1">
      <c r="A233" s="34" t="s">
        <v>412</v>
      </c>
      <c r="B233" s="57" t="s">
        <v>85</v>
      </c>
      <c r="C233" s="4">
        <f aca="true" t="shared" si="200" ref="C233:K233">C234</f>
        <v>20000000</v>
      </c>
      <c r="D233" s="4">
        <f t="shared" si="200"/>
        <v>0</v>
      </c>
      <c r="E233" s="4">
        <f t="shared" si="200"/>
        <v>0</v>
      </c>
      <c r="F233" s="4">
        <f t="shared" si="200"/>
        <v>0</v>
      </c>
      <c r="G233" s="4">
        <f t="shared" si="200"/>
        <v>0</v>
      </c>
      <c r="H233" s="4">
        <f t="shared" si="200"/>
        <v>0</v>
      </c>
      <c r="I233" s="4">
        <f t="shared" si="200"/>
        <v>0</v>
      </c>
      <c r="J233" s="4">
        <f t="shared" si="200"/>
        <v>0</v>
      </c>
      <c r="K233" s="4">
        <f t="shared" si="200"/>
        <v>20000000</v>
      </c>
      <c r="L233" s="4">
        <f t="shared" si="199"/>
        <v>0</v>
      </c>
      <c r="M233" s="4">
        <f aca="true" t="shared" si="201" ref="M233:X233">M234</f>
        <v>0</v>
      </c>
      <c r="N233" s="4">
        <f t="shared" si="201"/>
        <v>0</v>
      </c>
      <c r="O233" s="4">
        <f t="shared" si="201"/>
        <v>0</v>
      </c>
      <c r="P233" s="4">
        <f t="shared" si="201"/>
        <v>0</v>
      </c>
      <c r="Q233" s="4">
        <f t="shared" si="201"/>
        <v>0</v>
      </c>
      <c r="R233" s="4">
        <f t="shared" si="201"/>
        <v>0</v>
      </c>
      <c r="S233" s="4">
        <f t="shared" si="201"/>
        <v>0</v>
      </c>
      <c r="T233" s="4">
        <f t="shared" si="201"/>
        <v>0</v>
      </c>
      <c r="U233" s="4">
        <f t="shared" si="201"/>
        <v>0</v>
      </c>
      <c r="V233" s="4">
        <f t="shared" si="201"/>
        <v>0</v>
      </c>
      <c r="W233" s="4">
        <f t="shared" si="201"/>
        <v>0</v>
      </c>
      <c r="X233" s="35">
        <f t="shared" si="201"/>
        <v>0</v>
      </c>
    </row>
    <row r="234" spans="1:24" ht="24.75" customHeight="1">
      <c r="A234" s="36" t="s">
        <v>413</v>
      </c>
      <c r="B234" s="58" t="s">
        <v>414</v>
      </c>
      <c r="C234" s="5">
        <v>20000000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20000000</v>
      </c>
      <c r="L234" s="5">
        <f t="shared" si="199"/>
        <v>0</v>
      </c>
      <c r="M234" s="5">
        <v>0</v>
      </c>
      <c r="N234" s="5">
        <v>0</v>
      </c>
      <c r="O234" s="5">
        <f>(L234-N234)</f>
        <v>0</v>
      </c>
      <c r="P234" s="5">
        <v>0</v>
      </c>
      <c r="Q234" s="5">
        <v>0</v>
      </c>
      <c r="R234" s="5">
        <f>N234-Q234</f>
        <v>0</v>
      </c>
      <c r="S234" s="5">
        <v>0</v>
      </c>
      <c r="T234" s="5">
        <v>0</v>
      </c>
      <c r="U234" s="5">
        <v>0</v>
      </c>
      <c r="V234" s="5">
        <v>0</v>
      </c>
      <c r="W234" s="5">
        <f>T234-V234</f>
        <v>0</v>
      </c>
      <c r="X234" s="37">
        <f>L234-Q234</f>
        <v>0</v>
      </c>
    </row>
    <row r="235" spans="1:24" ht="24.75" customHeight="1">
      <c r="A235" s="34" t="s">
        <v>415</v>
      </c>
      <c r="B235" s="57" t="s">
        <v>86</v>
      </c>
      <c r="C235" s="4">
        <f aca="true" t="shared" si="202" ref="C235:K235">(C236+C237)</f>
        <v>105000000</v>
      </c>
      <c r="D235" s="4">
        <f t="shared" si="202"/>
        <v>0</v>
      </c>
      <c r="E235" s="4">
        <f t="shared" si="202"/>
        <v>0</v>
      </c>
      <c r="F235" s="4">
        <f t="shared" si="202"/>
        <v>0</v>
      </c>
      <c r="G235" s="4">
        <f t="shared" si="202"/>
        <v>1000000</v>
      </c>
      <c r="H235" s="4">
        <f t="shared" si="202"/>
        <v>0</v>
      </c>
      <c r="I235" s="4">
        <f t="shared" si="202"/>
        <v>0</v>
      </c>
      <c r="J235" s="4">
        <f t="shared" si="202"/>
        <v>20000000</v>
      </c>
      <c r="K235" s="4">
        <f t="shared" si="202"/>
        <v>9136200</v>
      </c>
      <c r="L235" s="4">
        <f t="shared" si="199"/>
        <v>115863800</v>
      </c>
      <c r="M235" s="4">
        <f aca="true" t="shared" si="203" ref="M235:X235">(M236+M237)</f>
        <v>-1000000</v>
      </c>
      <c r="N235" s="4">
        <f t="shared" si="203"/>
        <v>115863800</v>
      </c>
      <c r="O235" s="4">
        <f t="shared" si="203"/>
        <v>0</v>
      </c>
      <c r="P235" s="4">
        <f t="shared" si="203"/>
        <v>7000000</v>
      </c>
      <c r="Q235" s="4">
        <f t="shared" si="203"/>
        <v>115863800</v>
      </c>
      <c r="R235" s="4">
        <f t="shared" si="203"/>
        <v>0</v>
      </c>
      <c r="S235" s="4">
        <f t="shared" si="203"/>
        <v>46321508</v>
      </c>
      <c r="T235" s="4">
        <f t="shared" si="203"/>
        <v>94541668</v>
      </c>
      <c r="U235" s="4">
        <f t="shared" si="203"/>
        <v>62321508</v>
      </c>
      <c r="V235" s="4">
        <f t="shared" si="203"/>
        <v>94541668</v>
      </c>
      <c r="W235" s="4">
        <f t="shared" si="203"/>
        <v>0</v>
      </c>
      <c r="X235" s="35">
        <f t="shared" si="203"/>
        <v>0</v>
      </c>
    </row>
    <row r="236" spans="1:24" ht="24.75" customHeight="1">
      <c r="A236" s="36" t="s">
        <v>416</v>
      </c>
      <c r="B236" s="58" t="s">
        <v>125</v>
      </c>
      <c r="C236" s="5">
        <v>80000000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20000000</v>
      </c>
      <c r="K236" s="5">
        <v>6136200</v>
      </c>
      <c r="L236" s="5">
        <f t="shared" si="199"/>
        <v>93863800</v>
      </c>
      <c r="M236" s="5">
        <v>0</v>
      </c>
      <c r="N236" s="5">
        <v>93863800</v>
      </c>
      <c r="O236" s="5">
        <f>(L236-N236)</f>
        <v>0</v>
      </c>
      <c r="P236" s="5">
        <v>0</v>
      </c>
      <c r="Q236" s="5">
        <v>93863800</v>
      </c>
      <c r="R236" s="5">
        <f>N236-Q236</f>
        <v>0</v>
      </c>
      <c r="S236" s="5">
        <v>31835000</v>
      </c>
      <c r="T236" s="5">
        <v>80055160</v>
      </c>
      <c r="U236" s="5">
        <v>47835000</v>
      </c>
      <c r="V236" s="5">
        <v>80055160</v>
      </c>
      <c r="W236" s="5">
        <f>T236-V236</f>
        <v>0</v>
      </c>
      <c r="X236" s="37">
        <f>L236-Q236</f>
        <v>0</v>
      </c>
    </row>
    <row r="237" spans="1:24" ht="24.75" customHeight="1">
      <c r="A237" s="36" t="s">
        <v>417</v>
      </c>
      <c r="B237" s="58" t="s">
        <v>126</v>
      </c>
      <c r="C237" s="5">
        <v>25000000</v>
      </c>
      <c r="D237" s="5">
        <v>0</v>
      </c>
      <c r="E237" s="5">
        <v>0</v>
      </c>
      <c r="F237" s="5">
        <v>0</v>
      </c>
      <c r="G237" s="5">
        <v>1000000</v>
      </c>
      <c r="H237" s="5">
        <v>0</v>
      </c>
      <c r="I237" s="5">
        <v>0</v>
      </c>
      <c r="J237" s="5">
        <v>0</v>
      </c>
      <c r="K237" s="5">
        <v>3000000</v>
      </c>
      <c r="L237" s="5">
        <f t="shared" si="199"/>
        <v>22000000</v>
      </c>
      <c r="M237" s="5">
        <v>-1000000</v>
      </c>
      <c r="N237" s="5">
        <v>22000000</v>
      </c>
      <c r="O237" s="5">
        <f>(L237-N237)</f>
        <v>0</v>
      </c>
      <c r="P237" s="5">
        <v>7000000</v>
      </c>
      <c r="Q237" s="5">
        <v>22000000</v>
      </c>
      <c r="R237" s="5">
        <f>N237-Q237</f>
        <v>0</v>
      </c>
      <c r="S237" s="5">
        <v>14486508</v>
      </c>
      <c r="T237" s="5">
        <v>14486508</v>
      </c>
      <c r="U237" s="5">
        <v>14486508</v>
      </c>
      <c r="V237" s="5">
        <v>14486508</v>
      </c>
      <c r="W237" s="5">
        <f>T237-V237</f>
        <v>0</v>
      </c>
      <c r="X237" s="37">
        <f>L237-Q237</f>
        <v>0</v>
      </c>
    </row>
    <row r="238" spans="1:24" ht="33.75" customHeight="1">
      <c r="A238" s="34" t="s">
        <v>418</v>
      </c>
      <c r="B238" s="57" t="s">
        <v>419</v>
      </c>
      <c r="C238" s="4">
        <f aca="true" t="shared" si="204" ref="C238:K238">(C239+C244+C251+C255+C257)</f>
        <v>815001000</v>
      </c>
      <c r="D238" s="4">
        <f t="shared" si="204"/>
        <v>0</v>
      </c>
      <c r="E238" s="4">
        <f t="shared" si="204"/>
        <v>0</v>
      </c>
      <c r="F238" s="4">
        <f t="shared" si="204"/>
        <v>0</v>
      </c>
      <c r="G238" s="4">
        <f t="shared" si="204"/>
        <v>480116723.12</v>
      </c>
      <c r="H238" s="4">
        <f t="shared" si="204"/>
        <v>0</v>
      </c>
      <c r="I238" s="4">
        <f t="shared" si="204"/>
        <v>0</v>
      </c>
      <c r="J238" s="4">
        <f t="shared" si="204"/>
        <v>522500000</v>
      </c>
      <c r="K238" s="4">
        <f t="shared" si="204"/>
        <v>641329085.12</v>
      </c>
      <c r="L238" s="4">
        <f t="shared" si="199"/>
        <v>696171914.88</v>
      </c>
      <c r="M238" s="4">
        <f aca="true" t="shared" si="205" ref="M238:X238">(M239+M244+M251+M255+M257)</f>
        <v>-441683891</v>
      </c>
      <c r="N238" s="4">
        <f t="shared" si="205"/>
        <v>696171914.88</v>
      </c>
      <c r="O238" s="4">
        <f t="shared" si="205"/>
        <v>0</v>
      </c>
      <c r="P238" s="4">
        <f t="shared" si="205"/>
        <v>-20979091</v>
      </c>
      <c r="Q238" s="4">
        <f t="shared" si="205"/>
        <v>696171914.88</v>
      </c>
      <c r="R238" s="4">
        <f t="shared" si="205"/>
        <v>0</v>
      </c>
      <c r="S238" s="4">
        <f t="shared" si="205"/>
        <v>176048121</v>
      </c>
      <c r="T238" s="4">
        <f t="shared" si="205"/>
        <v>571120307.88</v>
      </c>
      <c r="U238" s="4">
        <f t="shared" si="205"/>
        <v>200495458</v>
      </c>
      <c r="V238" s="4">
        <f t="shared" si="205"/>
        <v>571120307.88</v>
      </c>
      <c r="W238" s="4">
        <f t="shared" si="205"/>
        <v>0</v>
      </c>
      <c r="X238" s="35">
        <f t="shared" si="205"/>
        <v>0</v>
      </c>
    </row>
    <row r="239" spans="1:24" ht="24.75" customHeight="1">
      <c r="A239" s="34" t="s">
        <v>420</v>
      </c>
      <c r="B239" s="57" t="s">
        <v>37</v>
      </c>
      <c r="C239" s="4">
        <f aca="true" t="shared" si="206" ref="C239:K239">(C240+C241+C242+C243)</f>
        <v>295000000</v>
      </c>
      <c r="D239" s="4">
        <f t="shared" si="206"/>
        <v>0</v>
      </c>
      <c r="E239" s="4">
        <f t="shared" si="206"/>
        <v>0</v>
      </c>
      <c r="F239" s="4">
        <f t="shared" si="206"/>
        <v>0</v>
      </c>
      <c r="G239" s="4">
        <f t="shared" si="206"/>
        <v>218378321</v>
      </c>
      <c r="H239" s="4">
        <f t="shared" si="206"/>
        <v>0</v>
      </c>
      <c r="I239" s="4">
        <f t="shared" si="206"/>
        <v>0</v>
      </c>
      <c r="J239" s="4">
        <f t="shared" si="206"/>
        <v>220000000</v>
      </c>
      <c r="K239" s="4">
        <f t="shared" si="206"/>
        <v>320492363</v>
      </c>
      <c r="L239" s="4">
        <f t="shared" si="199"/>
        <v>194507637</v>
      </c>
      <c r="M239" s="4">
        <f aca="true" t="shared" si="207" ref="M239:X239">(M240+M241+M242+M243)</f>
        <v>-218378321</v>
      </c>
      <c r="N239" s="4">
        <f t="shared" si="207"/>
        <v>194507637</v>
      </c>
      <c r="O239" s="4">
        <f t="shared" si="207"/>
        <v>0</v>
      </c>
      <c r="P239" s="4">
        <f t="shared" si="207"/>
        <v>-8023973</v>
      </c>
      <c r="Q239" s="4">
        <f t="shared" si="207"/>
        <v>194507637</v>
      </c>
      <c r="R239" s="4">
        <f t="shared" si="207"/>
        <v>0</v>
      </c>
      <c r="S239" s="4">
        <f t="shared" si="207"/>
        <v>88413940</v>
      </c>
      <c r="T239" s="4">
        <f t="shared" si="207"/>
        <v>121343540</v>
      </c>
      <c r="U239" s="4">
        <f t="shared" si="207"/>
        <v>88413940</v>
      </c>
      <c r="V239" s="4">
        <f t="shared" si="207"/>
        <v>121343540</v>
      </c>
      <c r="W239" s="4">
        <f t="shared" si="207"/>
        <v>0</v>
      </c>
      <c r="X239" s="35">
        <f t="shared" si="207"/>
        <v>0</v>
      </c>
    </row>
    <row r="240" spans="1:24" ht="24.75" customHeight="1">
      <c r="A240" s="36" t="s">
        <v>421</v>
      </c>
      <c r="B240" s="58" t="s">
        <v>70</v>
      </c>
      <c r="C240" s="5">
        <v>75000000</v>
      </c>
      <c r="D240" s="5">
        <v>0</v>
      </c>
      <c r="E240" s="5">
        <v>0</v>
      </c>
      <c r="F240" s="5">
        <v>0</v>
      </c>
      <c r="G240" s="5">
        <v>150000000</v>
      </c>
      <c r="H240" s="5">
        <v>0</v>
      </c>
      <c r="I240" s="5">
        <v>0</v>
      </c>
      <c r="J240" s="5">
        <v>75000000</v>
      </c>
      <c r="K240" s="5">
        <v>150000000</v>
      </c>
      <c r="L240" s="5">
        <f t="shared" si="199"/>
        <v>0</v>
      </c>
      <c r="M240" s="5">
        <v>-150000000</v>
      </c>
      <c r="N240" s="5">
        <v>0</v>
      </c>
      <c r="O240" s="5">
        <f>(L240-N240)</f>
        <v>0</v>
      </c>
      <c r="P240" s="5">
        <v>0</v>
      </c>
      <c r="Q240" s="5">
        <v>0</v>
      </c>
      <c r="R240" s="5">
        <f>N240-Q240</f>
        <v>0</v>
      </c>
      <c r="S240" s="5">
        <v>0</v>
      </c>
      <c r="T240" s="5">
        <v>0</v>
      </c>
      <c r="U240" s="5">
        <v>0</v>
      </c>
      <c r="V240" s="5">
        <v>0</v>
      </c>
      <c r="W240" s="5">
        <f>T240-V240</f>
        <v>0</v>
      </c>
      <c r="X240" s="37">
        <f>L240-Q240</f>
        <v>0</v>
      </c>
    </row>
    <row r="241" spans="1:24" ht="24.75" customHeight="1">
      <c r="A241" s="36" t="s">
        <v>422</v>
      </c>
      <c r="B241" s="58" t="s">
        <v>135</v>
      </c>
      <c r="C241" s="5">
        <v>20000000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20000000</v>
      </c>
      <c r="L241" s="5">
        <f t="shared" si="199"/>
        <v>0</v>
      </c>
      <c r="M241" s="5">
        <v>0</v>
      </c>
      <c r="N241" s="5">
        <v>0</v>
      </c>
      <c r="O241" s="5">
        <f>(L241-N241)</f>
        <v>0</v>
      </c>
      <c r="P241" s="5">
        <v>0</v>
      </c>
      <c r="Q241" s="5">
        <v>0</v>
      </c>
      <c r="R241" s="5">
        <f>N241-Q241</f>
        <v>0</v>
      </c>
      <c r="S241" s="5">
        <v>0</v>
      </c>
      <c r="T241" s="5">
        <v>0</v>
      </c>
      <c r="U241" s="5">
        <v>0</v>
      </c>
      <c r="V241" s="5">
        <v>0</v>
      </c>
      <c r="W241" s="5">
        <f>T241-V241</f>
        <v>0</v>
      </c>
      <c r="X241" s="37">
        <f>L241-Q241</f>
        <v>0</v>
      </c>
    </row>
    <row r="242" spans="1:24" ht="24.75" customHeight="1">
      <c r="A242" s="36" t="s">
        <v>423</v>
      </c>
      <c r="B242" s="58" t="s">
        <v>71</v>
      </c>
      <c r="C242" s="5">
        <v>70000000</v>
      </c>
      <c r="D242" s="5">
        <v>0</v>
      </c>
      <c r="E242" s="5">
        <v>0</v>
      </c>
      <c r="F242" s="5">
        <v>0</v>
      </c>
      <c r="G242" s="5">
        <v>57533276</v>
      </c>
      <c r="H242" s="5">
        <v>0</v>
      </c>
      <c r="I242" s="5">
        <v>0</v>
      </c>
      <c r="J242" s="5">
        <v>65000000</v>
      </c>
      <c r="K242" s="5">
        <v>67533276</v>
      </c>
      <c r="L242" s="5">
        <f t="shared" si="199"/>
        <v>67466724</v>
      </c>
      <c r="M242" s="5">
        <v>-57533276</v>
      </c>
      <c r="N242" s="5">
        <v>67466724</v>
      </c>
      <c r="O242" s="5">
        <f>(L242-N242)</f>
        <v>0</v>
      </c>
      <c r="P242" s="5">
        <v>-6928928</v>
      </c>
      <c r="Q242" s="5">
        <v>67466724</v>
      </c>
      <c r="R242" s="5">
        <f>N242-Q242</f>
        <v>0</v>
      </c>
      <c r="S242" s="5">
        <v>20393411</v>
      </c>
      <c r="T242" s="5">
        <v>39023659</v>
      </c>
      <c r="U242" s="5">
        <v>20393411</v>
      </c>
      <c r="V242" s="5">
        <v>39023659</v>
      </c>
      <c r="W242" s="5">
        <f>T242-V242</f>
        <v>0</v>
      </c>
      <c r="X242" s="37">
        <f>L242-Q242</f>
        <v>0</v>
      </c>
    </row>
    <row r="243" spans="1:24" ht="24.75" customHeight="1">
      <c r="A243" s="36" t="s">
        <v>424</v>
      </c>
      <c r="B243" s="58" t="s">
        <v>73</v>
      </c>
      <c r="C243" s="5">
        <v>130000000</v>
      </c>
      <c r="D243" s="5">
        <v>0</v>
      </c>
      <c r="E243" s="5">
        <v>0</v>
      </c>
      <c r="F243" s="5">
        <v>0</v>
      </c>
      <c r="G243" s="5">
        <v>10845045</v>
      </c>
      <c r="H243" s="5">
        <v>0</v>
      </c>
      <c r="I243" s="5">
        <v>0</v>
      </c>
      <c r="J243" s="5">
        <v>80000000</v>
      </c>
      <c r="K243" s="5">
        <v>82959087</v>
      </c>
      <c r="L243" s="5">
        <f t="shared" si="199"/>
        <v>127040913</v>
      </c>
      <c r="M243" s="5">
        <v>-10845045</v>
      </c>
      <c r="N243" s="5">
        <v>127040913</v>
      </c>
      <c r="O243" s="5">
        <f>(L243-N243)</f>
        <v>0</v>
      </c>
      <c r="P243" s="5">
        <v>-1095045</v>
      </c>
      <c r="Q243" s="5">
        <v>127040913</v>
      </c>
      <c r="R243" s="5">
        <f>N243-Q243</f>
        <v>0</v>
      </c>
      <c r="S243" s="5">
        <v>68020529</v>
      </c>
      <c r="T243" s="5">
        <v>82319881</v>
      </c>
      <c r="U243" s="5">
        <v>68020529</v>
      </c>
      <c r="V243" s="5">
        <v>82319881</v>
      </c>
      <c r="W243" s="5">
        <f>T243-V243</f>
        <v>0</v>
      </c>
      <c r="X243" s="37">
        <f>L243-Q243</f>
        <v>0</v>
      </c>
    </row>
    <row r="244" spans="1:24" ht="24.75" customHeight="1">
      <c r="A244" s="34" t="s">
        <v>425</v>
      </c>
      <c r="B244" s="57" t="s">
        <v>39</v>
      </c>
      <c r="C244" s="4">
        <f aca="true" t="shared" si="208" ref="C244:K244">C245+C246+C247+C248+C249+C250</f>
        <v>365000000</v>
      </c>
      <c r="D244" s="4">
        <f t="shared" si="208"/>
        <v>0</v>
      </c>
      <c r="E244" s="4">
        <f t="shared" si="208"/>
        <v>0</v>
      </c>
      <c r="F244" s="4">
        <f t="shared" si="208"/>
        <v>0</v>
      </c>
      <c r="G244" s="4">
        <f t="shared" si="208"/>
        <v>209675469.12</v>
      </c>
      <c r="H244" s="4">
        <f t="shared" si="208"/>
        <v>0</v>
      </c>
      <c r="I244" s="4">
        <f t="shared" si="208"/>
        <v>0</v>
      </c>
      <c r="J244" s="4">
        <f t="shared" si="208"/>
        <v>302500000</v>
      </c>
      <c r="K244" s="4">
        <f t="shared" si="208"/>
        <v>249700533.12</v>
      </c>
      <c r="L244" s="4">
        <f t="shared" si="199"/>
        <v>417799466.88</v>
      </c>
      <c r="M244" s="4">
        <f aca="true" t="shared" si="209" ref="M244:X244">M245+M246+M247+M248+M249+M250</f>
        <v>-171242637</v>
      </c>
      <c r="N244" s="4">
        <f t="shared" si="209"/>
        <v>417799466.88</v>
      </c>
      <c r="O244" s="4">
        <f t="shared" si="209"/>
        <v>0</v>
      </c>
      <c r="P244" s="4">
        <f t="shared" si="209"/>
        <v>-17586302</v>
      </c>
      <c r="Q244" s="4">
        <f t="shared" si="209"/>
        <v>417799466.88</v>
      </c>
      <c r="R244" s="4">
        <f t="shared" si="209"/>
        <v>0</v>
      </c>
      <c r="S244" s="4">
        <f t="shared" si="209"/>
        <v>78064643</v>
      </c>
      <c r="T244" s="4">
        <f t="shared" si="209"/>
        <v>367968670.88</v>
      </c>
      <c r="U244" s="4">
        <f t="shared" si="209"/>
        <v>92699636</v>
      </c>
      <c r="V244" s="4">
        <f t="shared" si="209"/>
        <v>367968670.88</v>
      </c>
      <c r="W244" s="4">
        <f t="shared" si="209"/>
        <v>0</v>
      </c>
      <c r="X244" s="35">
        <f t="shared" si="209"/>
        <v>0</v>
      </c>
    </row>
    <row r="245" spans="1:24" ht="24.75" customHeight="1">
      <c r="A245" s="36" t="s">
        <v>426</v>
      </c>
      <c r="B245" s="58" t="s">
        <v>74</v>
      </c>
      <c r="C245" s="5">
        <v>25000000</v>
      </c>
      <c r="D245" s="5">
        <v>0</v>
      </c>
      <c r="E245" s="5">
        <v>0</v>
      </c>
      <c r="F245" s="5">
        <v>0</v>
      </c>
      <c r="G245" s="5">
        <v>0.12</v>
      </c>
      <c r="H245" s="5">
        <v>0</v>
      </c>
      <c r="I245" s="5">
        <v>0</v>
      </c>
      <c r="J245" s="5">
        <v>5000000</v>
      </c>
      <c r="K245" s="5">
        <v>760121.12</v>
      </c>
      <c r="L245" s="5">
        <f t="shared" si="199"/>
        <v>29239878.88</v>
      </c>
      <c r="M245" s="5">
        <v>0</v>
      </c>
      <c r="N245" s="5">
        <v>29239878.88</v>
      </c>
      <c r="O245" s="5">
        <f aca="true" t="shared" si="210" ref="O245:O250">(L245-N245)</f>
        <v>0</v>
      </c>
      <c r="P245" s="5">
        <v>0</v>
      </c>
      <c r="Q245" s="5">
        <v>29239878.88</v>
      </c>
      <c r="R245" s="5">
        <f aca="true" t="shared" si="211" ref="R245:R250">N245-Q245</f>
        <v>0</v>
      </c>
      <c r="S245" s="5">
        <v>3214458</v>
      </c>
      <c r="T245" s="5">
        <v>29239878.88</v>
      </c>
      <c r="U245" s="5">
        <v>3214458</v>
      </c>
      <c r="V245" s="5">
        <v>29239878.88</v>
      </c>
      <c r="W245" s="5">
        <f aca="true" t="shared" si="212" ref="W245:W250">T245-V245</f>
        <v>0</v>
      </c>
      <c r="X245" s="37">
        <f aca="true" t="shared" si="213" ref="X245:X250">L245-Q245</f>
        <v>0</v>
      </c>
    </row>
    <row r="246" spans="1:24" ht="24.75" customHeight="1">
      <c r="A246" s="36" t="s">
        <v>427</v>
      </c>
      <c r="B246" s="58" t="s">
        <v>57</v>
      </c>
      <c r="C246" s="5">
        <v>40000000</v>
      </c>
      <c r="D246" s="5">
        <v>0</v>
      </c>
      <c r="E246" s="5">
        <v>0</v>
      </c>
      <c r="F246" s="5">
        <v>0</v>
      </c>
      <c r="G246" s="5">
        <v>19037371</v>
      </c>
      <c r="H246" s="5">
        <v>0</v>
      </c>
      <c r="I246" s="5">
        <v>0</v>
      </c>
      <c r="J246" s="5">
        <v>50000000</v>
      </c>
      <c r="K246" s="5">
        <v>32633687</v>
      </c>
      <c r="L246" s="5">
        <f t="shared" si="199"/>
        <v>57366313</v>
      </c>
      <c r="M246" s="5">
        <v>-19037371</v>
      </c>
      <c r="N246" s="5">
        <v>57366313</v>
      </c>
      <c r="O246" s="5">
        <f t="shared" si="210"/>
        <v>0</v>
      </c>
      <c r="P246" s="5">
        <v>-264036</v>
      </c>
      <c r="Q246" s="5">
        <v>57366313</v>
      </c>
      <c r="R246" s="5">
        <f t="shared" si="211"/>
        <v>0</v>
      </c>
      <c r="S246" s="5">
        <v>16847274</v>
      </c>
      <c r="T246" s="5">
        <v>57366313</v>
      </c>
      <c r="U246" s="5">
        <v>23092607</v>
      </c>
      <c r="V246" s="5">
        <v>57366313</v>
      </c>
      <c r="W246" s="5">
        <f t="shared" si="212"/>
        <v>0</v>
      </c>
      <c r="X246" s="37">
        <f t="shared" si="213"/>
        <v>0</v>
      </c>
    </row>
    <row r="247" spans="1:24" ht="24.75" customHeight="1">
      <c r="A247" s="36" t="s">
        <v>428</v>
      </c>
      <c r="B247" s="58" t="s">
        <v>40</v>
      </c>
      <c r="C247" s="5">
        <v>130000000</v>
      </c>
      <c r="D247" s="5">
        <v>0</v>
      </c>
      <c r="E247" s="5">
        <v>0</v>
      </c>
      <c r="F247" s="5">
        <v>0</v>
      </c>
      <c r="G247" s="5">
        <v>52244308</v>
      </c>
      <c r="H247" s="5">
        <v>0</v>
      </c>
      <c r="I247" s="5">
        <v>0</v>
      </c>
      <c r="J247" s="5">
        <v>177500000</v>
      </c>
      <c r="K247" s="5">
        <v>52244308</v>
      </c>
      <c r="L247" s="5">
        <f t="shared" si="199"/>
        <v>255255692</v>
      </c>
      <c r="M247" s="5">
        <v>-14211476</v>
      </c>
      <c r="N247" s="5">
        <v>255255692</v>
      </c>
      <c r="O247" s="5">
        <f t="shared" si="210"/>
        <v>0</v>
      </c>
      <c r="P247" s="5">
        <v>-12328476</v>
      </c>
      <c r="Q247" s="5">
        <v>255255692</v>
      </c>
      <c r="R247" s="5">
        <f t="shared" si="211"/>
        <v>0</v>
      </c>
      <c r="S247" s="5">
        <v>32885871</v>
      </c>
      <c r="T247" s="5">
        <v>219422189</v>
      </c>
      <c r="U247" s="5">
        <v>41275531</v>
      </c>
      <c r="V247" s="5">
        <v>219422189</v>
      </c>
      <c r="W247" s="5">
        <f t="shared" si="212"/>
        <v>0</v>
      </c>
      <c r="X247" s="37">
        <f t="shared" si="213"/>
        <v>0</v>
      </c>
    </row>
    <row r="248" spans="1:24" ht="24.75" customHeight="1">
      <c r="A248" s="36" t="s">
        <v>429</v>
      </c>
      <c r="B248" s="58" t="s">
        <v>72</v>
      </c>
      <c r="C248" s="5">
        <v>60000000</v>
      </c>
      <c r="D248" s="5">
        <v>0</v>
      </c>
      <c r="E248" s="5">
        <v>0</v>
      </c>
      <c r="F248" s="5">
        <v>0</v>
      </c>
      <c r="G248" s="5">
        <v>23730000</v>
      </c>
      <c r="H248" s="5">
        <v>0</v>
      </c>
      <c r="I248" s="5">
        <v>0</v>
      </c>
      <c r="J248" s="5">
        <v>0</v>
      </c>
      <c r="K248" s="5">
        <v>23730000</v>
      </c>
      <c r="L248" s="5">
        <f t="shared" si="199"/>
        <v>36270000</v>
      </c>
      <c r="M248" s="5">
        <v>-23330000</v>
      </c>
      <c r="N248" s="5">
        <v>36270000</v>
      </c>
      <c r="O248" s="5">
        <f t="shared" si="210"/>
        <v>0</v>
      </c>
      <c r="P248" s="5">
        <v>-2330000</v>
      </c>
      <c r="Q248" s="5">
        <v>36270000</v>
      </c>
      <c r="R248" s="5">
        <f t="shared" si="211"/>
        <v>0</v>
      </c>
      <c r="S248" s="5">
        <v>16961800</v>
      </c>
      <c r="T248" s="5">
        <v>31898800</v>
      </c>
      <c r="U248" s="5">
        <v>16961800</v>
      </c>
      <c r="V248" s="5">
        <v>31898800</v>
      </c>
      <c r="W248" s="5">
        <f t="shared" si="212"/>
        <v>0</v>
      </c>
      <c r="X248" s="37">
        <f t="shared" si="213"/>
        <v>0</v>
      </c>
    </row>
    <row r="249" spans="1:24" ht="24.75" customHeight="1">
      <c r="A249" s="36" t="s">
        <v>430</v>
      </c>
      <c r="B249" s="58" t="s">
        <v>75</v>
      </c>
      <c r="C249" s="5">
        <v>80000000</v>
      </c>
      <c r="D249" s="5">
        <v>0</v>
      </c>
      <c r="E249" s="5">
        <v>0</v>
      </c>
      <c r="F249" s="5">
        <v>0</v>
      </c>
      <c r="G249" s="5">
        <v>44663790</v>
      </c>
      <c r="H249" s="5">
        <v>0</v>
      </c>
      <c r="I249" s="5">
        <v>0</v>
      </c>
      <c r="J249" s="5">
        <v>0</v>
      </c>
      <c r="K249" s="5">
        <v>53163790</v>
      </c>
      <c r="L249" s="5">
        <f t="shared" si="199"/>
        <v>26836210</v>
      </c>
      <c r="M249" s="5">
        <v>-44663790</v>
      </c>
      <c r="N249" s="5">
        <v>26836210</v>
      </c>
      <c r="O249" s="5">
        <f t="shared" si="210"/>
        <v>0</v>
      </c>
      <c r="P249" s="5">
        <v>-2663790</v>
      </c>
      <c r="Q249" s="5">
        <v>26836210</v>
      </c>
      <c r="R249" s="5">
        <f t="shared" si="211"/>
        <v>0</v>
      </c>
      <c r="S249" s="5">
        <v>8155240</v>
      </c>
      <c r="T249" s="5">
        <v>24828690</v>
      </c>
      <c r="U249" s="5">
        <v>8155240</v>
      </c>
      <c r="V249" s="5">
        <v>24828690</v>
      </c>
      <c r="W249" s="5">
        <f t="shared" si="212"/>
        <v>0</v>
      </c>
      <c r="X249" s="37">
        <f t="shared" si="213"/>
        <v>0</v>
      </c>
    </row>
    <row r="250" spans="1:24" ht="24.75" customHeight="1">
      <c r="A250" s="36" t="s">
        <v>431</v>
      </c>
      <c r="B250" s="58" t="s">
        <v>41</v>
      </c>
      <c r="C250" s="5">
        <v>30000000</v>
      </c>
      <c r="D250" s="5">
        <v>0</v>
      </c>
      <c r="E250" s="5">
        <v>0</v>
      </c>
      <c r="F250" s="5">
        <v>0</v>
      </c>
      <c r="G250" s="5">
        <v>70000000</v>
      </c>
      <c r="H250" s="5">
        <v>0</v>
      </c>
      <c r="I250" s="5">
        <v>0</v>
      </c>
      <c r="J250" s="5">
        <v>70000000</v>
      </c>
      <c r="K250" s="5">
        <v>87168627</v>
      </c>
      <c r="L250" s="5">
        <f t="shared" si="199"/>
        <v>12831373</v>
      </c>
      <c r="M250" s="5">
        <v>-70000000</v>
      </c>
      <c r="N250" s="5">
        <v>12831373</v>
      </c>
      <c r="O250" s="5">
        <f t="shared" si="210"/>
        <v>0</v>
      </c>
      <c r="P250" s="5">
        <v>0</v>
      </c>
      <c r="Q250" s="5">
        <v>12831373</v>
      </c>
      <c r="R250" s="5">
        <f t="shared" si="211"/>
        <v>0</v>
      </c>
      <c r="S250" s="5">
        <v>0</v>
      </c>
      <c r="T250" s="5">
        <v>5212800</v>
      </c>
      <c r="U250" s="5">
        <v>0</v>
      </c>
      <c r="V250" s="5">
        <v>5212800</v>
      </c>
      <c r="W250" s="5">
        <f t="shared" si="212"/>
        <v>0</v>
      </c>
      <c r="X250" s="37">
        <f t="shared" si="213"/>
        <v>0</v>
      </c>
    </row>
    <row r="251" spans="1:24" ht="24.75" customHeight="1">
      <c r="A251" s="34" t="s">
        <v>432</v>
      </c>
      <c r="B251" s="57" t="s">
        <v>433</v>
      </c>
      <c r="C251" s="4">
        <f aca="true" t="shared" si="214" ref="C251:K251">SUM(C252+C253+C254)</f>
        <v>125000000</v>
      </c>
      <c r="D251" s="4">
        <f t="shared" si="214"/>
        <v>0</v>
      </c>
      <c r="E251" s="4">
        <f t="shared" si="214"/>
        <v>0</v>
      </c>
      <c r="F251" s="4">
        <f t="shared" si="214"/>
        <v>0</v>
      </c>
      <c r="G251" s="4">
        <f t="shared" si="214"/>
        <v>51579433</v>
      </c>
      <c r="H251" s="4">
        <f t="shared" si="214"/>
        <v>0</v>
      </c>
      <c r="I251" s="4">
        <f t="shared" si="214"/>
        <v>0</v>
      </c>
      <c r="J251" s="4">
        <f t="shared" si="214"/>
        <v>0</v>
      </c>
      <c r="K251" s="4">
        <f t="shared" si="214"/>
        <v>51579433</v>
      </c>
      <c r="L251" s="4">
        <f t="shared" si="199"/>
        <v>73420567</v>
      </c>
      <c r="M251" s="4">
        <f aca="true" t="shared" si="215" ref="M251:X251">SUM(M252+M253+M254)</f>
        <v>-51579433</v>
      </c>
      <c r="N251" s="4">
        <f t="shared" si="215"/>
        <v>73420567</v>
      </c>
      <c r="O251" s="4">
        <f t="shared" si="215"/>
        <v>0</v>
      </c>
      <c r="P251" s="4">
        <f t="shared" si="215"/>
        <v>5114684</v>
      </c>
      <c r="Q251" s="4">
        <f t="shared" si="215"/>
        <v>73420567</v>
      </c>
      <c r="R251" s="4">
        <f t="shared" si="215"/>
        <v>0</v>
      </c>
      <c r="S251" s="4">
        <f t="shared" si="215"/>
        <v>9569538</v>
      </c>
      <c r="T251" s="4">
        <f t="shared" si="215"/>
        <v>71363853</v>
      </c>
      <c r="U251" s="4">
        <f t="shared" si="215"/>
        <v>9569538</v>
      </c>
      <c r="V251" s="4">
        <f t="shared" si="215"/>
        <v>71363853</v>
      </c>
      <c r="W251" s="4">
        <f t="shared" si="215"/>
        <v>0</v>
      </c>
      <c r="X251" s="35">
        <f t="shared" si="215"/>
        <v>0</v>
      </c>
    </row>
    <row r="252" spans="1:24" ht="24.75" customHeight="1">
      <c r="A252" s="36" t="s">
        <v>143</v>
      </c>
      <c r="B252" s="58" t="s">
        <v>144</v>
      </c>
      <c r="C252" s="5">
        <v>45000000</v>
      </c>
      <c r="D252" s="5">
        <v>0</v>
      </c>
      <c r="E252" s="5">
        <v>0</v>
      </c>
      <c r="F252" s="5">
        <v>0</v>
      </c>
      <c r="G252" s="5">
        <v>15471000</v>
      </c>
      <c r="H252" s="5">
        <v>0</v>
      </c>
      <c r="I252" s="5">
        <v>0</v>
      </c>
      <c r="J252" s="5">
        <v>0</v>
      </c>
      <c r="K252" s="5">
        <v>15471000</v>
      </c>
      <c r="L252" s="5">
        <f t="shared" si="199"/>
        <v>29529000</v>
      </c>
      <c r="M252" s="5">
        <v>-15471000</v>
      </c>
      <c r="N252" s="5">
        <v>29529000</v>
      </c>
      <c r="O252" s="5">
        <f>(L252-N252)</f>
        <v>0</v>
      </c>
      <c r="P252" s="5">
        <v>2696830</v>
      </c>
      <c r="Q252" s="5">
        <v>29529000</v>
      </c>
      <c r="R252" s="5">
        <f>N252-Q252</f>
        <v>0</v>
      </c>
      <c r="S252" s="5">
        <v>2696830</v>
      </c>
      <c r="T252" s="5">
        <v>29529000</v>
      </c>
      <c r="U252" s="5">
        <v>2696830</v>
      </c>
      <c r="V252" s="5">
        <v>29529000</v>
      </c>
      <c r="W252" s="5">
        <f>T252-V252</f>
        <v>0</v>
      </c>
      <c r="X252" s="37">
        <f>L252-Q252</f>
        <v>0</v>
      </c>
    </row>
    <row r="253" spans="1:24" ht="24.75" customHeight="1">
      <c r="A253" s="36" t="s">
        <v>145</v>
      </c>
      <c r="B253" s="58" t="s">
        <v>146</v>
      </c>
      <c r="C253" s="5">
        <v>55000000</v>
      </c>
      <c r="D253" s="5">
        <v>0</v>
      </c>
      <c r="E253" s="5">
        <v>0</v>
      </c>
      <c r="F253" s="5">
        <v>0</v>
      </c>
      <c r="G253" s="5">
        <v>14518113</v>
      </c>
      <c r="H253" s="5">
        <v>0</v>
      </c>
      <c r="I253" s="5">
        <v>0</v>
      </c>
      <c r="J253" s="5">
        <v>0</v>
      </c>
      <c r="K253" s="5">
        <v>14518113</v>
      </c>
      <c r="L253" s="5">
        <f t="shared" si="199"/>
        <v>40481887</v>
      </c>
      <c r="M253" s="5">
        <v>-14518113</v>
      </c>
      <c r="N253" s="5">
        <v>40481887</v>
      </c>
      <c r="O253" s="5">
        <f>(L253-N253)</f>
        <v>0</v>
      </c>
      <c r="P253" s="5">
        <v>2031664</v>
      </c>
      <c r="Q253" s="5">
        <v>40481887</v>
      </c>
      <c r="R253" s="5">
        <f>N253-Q253</f>
        <v>0</v>
      </c>
      <c r="S253" s="5">
        <v>6486518</v>
      </c>
      <c r="T253" s="5">
        <v>38425173</v>
      </c>
      <c r="U253" s="5">
        <v>6486518</v>
      </c>
      <c r="V253" s="5">
        <v>38425173</v>
      </c>
      <c r="W253" s="5">
        <f>T253-V253</f>
        <v>0</v>
      </c>
      <c r="X253" s="37">
        <f>L253-Q253</f>
        <v>0</v>
      </c>
    </row>
    <row r="254" spans="1:24" ht="24.75" customHeight="1">
      <c r="A254" s="36" t="s">
        <v>147</v>
      </c>
      <c r="B254" s="58" t="s">
        <v>148</v>
      </c>
      <c r="C254" s="5">
        <v>25000000</v>
      </c>
      <c r="D254" s="5">
        <v>0</v>
      </c>
      <c r="E254" s="5">
        <v>0</v>
      </c>
      <c r="F254" s="5">
        <v>0</v>
      </c>
      <c r="G254" s="5">
        <v>21590320</v>
      </c>
      <c r="H254" s="5">
        <v>0</v>
      </c>
      <c r="I254" s="5">
        <v>0</v>
      </c>
      <c r="J254" s="5">
        <v>0</v>
      </c>
      <c r="K254" s="5">
        <v>21590320</v>
      </c>
      <c r="L254" s="5">
        <f t="shared" si="199"/>
        <v>3409680</v>
      </c>
      <c r="M254" s="5">
        <v>-21590320</v>
      </c>
      <c r="N254" s="5">
        <v>3409680</v>
      </c>
      <c r="O254" s="5">
        <f>(L254-N254)</f>
        <v>0</v>
      </c>
      <c r="P254" s="5">
        <v>386190</v>
      </c>
      <c r="Q254" s="5">
        <v>3409680</v>
      </c>
      <c r="R254" s="5">
        <f>N254-Q254</f>
        <v>0</v>
      </c>
      <c r="S254" s="5">
        <v>386190</v>
      </c>
      <c r="T254" s="5">
        <v>3409680</v>
      </c>
      <c r="U254" s="5">
        <v>386190</v>
      </c>
      <c r="V254" s="5">
        <v>3409680</v>
      </c>
      <c r="W254" s="5">
        <f>T254-V254</f>
        <v>0</v>
      </c>
      <c r="X254" s="37">
        <f>L254-Q254</f>
        <v>0</v>
      </c>
    </row>
    <row r="255" spans="1:24" ht="30" customHeight="1">
      <c r="A255" s="34" t="s">
        <v>434</v>
      </c>
      <c r="B255" s="57" t="s">
        <v>435</v>
      </c>
      <c r="C255" s="4">
        <f aca="true" t="shared" si="216" ref="C255:K255">C256</f>
        <v>1000</v>
      </c>
      <c r="D255" s="4">
        <f t="shared" si="216"/>
        <v>0</v>
      </c>
      <c r="E255" s="4">
        <f t="shared" si="216"/>
        <v>0</v>
      </c>
      <c r="F255" s="4">
        <f t="shared" si="216"/>
        <v>0</v>
      </c>
      <c r="G255" s="4">
        <f t="shared" si="216"/>
        <v>0</v>
      </c>
      <c r="H255" s="4">
        <f t="shared" si="216"/>
        <v>0</v>
      </c>
      <c r="I255" s="4">
        <f t="shared" si="216"/>
        <v>0</v>
      </c>
      <c r="J255" s="4">
        <f t="shared" si="216"/>
        <v>0</v>
      </c>
      <c r="K255" s="4">
        <f t="shared" si="216"/>
        <v>1000</v>
      </c>
      <c r="L255" s="4">
        <f t="shared" si="199"/>
        <v>0</v>
      </c>
      <c r="M255" s="4">
        <f>M256</f>
        <v>0</v>
      </c>
      <c r="N255" s="4">
        <f>N256</f>
        <v>0</v>
      </c>
      <c r="O255" s="4">
        <f>O256</f>
        <v>0</v>
      </c>
      <c r="P255" s="4">
        <v>0</v>
      </c>
      <c r="Q255" s="4">
        <v>0</v>
      </c>
      <c r="R255" s="4">
        <f aca="true" t="shared" si="217" ref="R255:X255">R256</f>
        <v>0</v>
      </c>
      <c r="S255" s="4">
        <f t="shared" si="217"/>
        <v>0</v>
      </c>
      <c r="T255" s="4">
        <f t="shared" si="217"/>
        <v>0</v>
      </c>
      <c r="U255" s="4">
        <f t="shared" si="217"/>
        <v>0</v>
      </c>
      <c r="V255" s="4">
        <f t="shared" si="217"/>
        <v>0</v>
      </c>
      <c r="W255" s="4">
        <f t="shared" si="217"/>
        <v>0</v>
      </c>
      <c r="X255" s="35">
        <f t="shared" si="217"/>
        <v>0</v>
      </c>
    </row>
    <row r="256" spans="1:24" ht="24.75" customHeight="1">
      <c r="A256" s="36" t="s">
        <v>149</v>
      </c>
      <c r="B256" s="58" t="s">
        <v>60</v>
      </c>
      <c r="C256" s="5">
        <v>1000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1000</v>
      </c>
      <c r="L256" s="5">
        <f t="shared" si="199"/>
        <v>0</v>
      </c>
      <c r="M256" s="5">
        <v>0</v>
      </c>
      <c r="N256" s="5">
        <v>0</v>
      </c>
      <c r="O256" s="5">
        <f>(L256-N256)</f>
        <v>0</v>
      </c>
      <c r="P256" s="5">
        <v>0</v>
      </c>
      <c r="Q256" s="5">
        <v>0</v>
      </c>
      <c r="R256" s="5">
        <f>N256-Q256</f>
        <v>0</v>
      </c>
      <c r="S256" s="5">
        <v>0</v>
      </c>
      <c r="T256" s="5">
        <v>0</v>
      </c>
      <c r="U256" s="5">
        <v>0</v>
      </c>
      <c r="V256" s="5">
        <v>0</v>
      </c>
      <c r="W256" s="5">
        <f>T256-V256</f>
        <v>0</v>
      </c>
      <c r="X256" s="37">
        <f>L256-Q256</f>
        <v>0</v>
      </c>
    </row>
    <row r="257" spans="1:24" ht="24.75" customHeight="1">
      <c r="A257" s="34" t="s">
        <v>150</v>
      </c>
      <c r="B257" s="57" t="s">
        <v>151</v>
      </c>
      <c r="C257" s="4">
        <f aca="true" t="shared" si="218" ref="C257:K257">C258+C259+C260</f>
        <v>30000000</v>
      </c>
      <c r="D257" s="4">
        <f t="shared" si="218"/>
        <v>0</v>
      </c>
      <c r="E257" s="4">
        <f t="shared" si="218"/>
        <v>0</v>
      </c>
      <c r="F257" s="4">
        <f t="shared" si="218"/>
        <v>0</v>
      </c>
      <c r="G257" s="4">
        <f t="shared" si="218"/>
        <v>483500</v>
      </c>
      <c r="H257" s="4">
        <f t="shared" si="218"/>
        <v>0</v>
      </c>
      <c r="I257" s="4">
        <f t="shared" si="218"/>
        <v>0</v>
      </c>
      <c r="J257" s="4">
        <f t="shared" si="218"/>
        <v>0</v>
      </c>
      <c r="K257" s="4">
        <f t="shared" si="218"/>
        <v>19555756</v>
      </c>
      <c r="L257" s="4">
        <f t="shared" si="199"/>
        <v>10444244</v>
      </c>
      <c r="M257" s="4">
        <f aca="true" t="shared" si="219" ref="M257:X257">M258+M259+M260</f>
        <v>-483500</v>
      </c>
      <c r="N257" s="4">
        <f t="shared" si="219"/>
        <v>10444244</v>
      </c>
      <c r="O257" s="4">
        <f t="shared" si="219"/>
        <v>0</v>
      </c>
      <c r="P257" s="4">
        <f t="shared" si="219"/>
        <v>-483500</v>
      </c>
      <c r="Q257" s="4">
        <f t="shared" si="219"/>
        <v>10444244</v>
      </c>
      <c r="R257" s="4">
        <f t="shared" si="219"/>
        <v>0</v>
      </c>
      <c r="S257" s="4">
        <f t="shared" si="219"/>
        <v>0</v>
      </c>
      <c r="T257" s="4">
        <f t="shared" si="219"/>
        <v>10444244</v>
      </c>
      <c r="U257" s="4">
        <f t="shared" si="219"/>
        <v>9812344</v>
      </c>
      <c r="V257" s="4">
        <f t="shared" si="219"/>
        <v>10444244</v>
      </c>
      <c r="W257" s="4">
        <f t="shared" si="219"/>
        <v>0</v>
      </c>
      <c r="X257" s="35">
        <f t="shared" si="219"/>
        <v>0</v>
      </c>
    </row>
    <row r="258" spans="1:24" ht="24.75" customHeight="1">
      <c r="A258" s="36" t="s">
        <v>152</v>
      </c>
      <c r="B258" s="58" t="s">
        <v>153</v>
      </c>
      <c r="C258" s="5">
        <v>10000000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187656</v>
      </c>
      <c r="L258" s="5">
        <f t="shared" si="199"/>
        <v>9812344</v>
      </c>
      <c r="M258" s="5">
        <v>0</v>
      </c>
      <c r="N258" s="5">
        <v>9812344</v>
      </c>
      <c r="O258" s="5">
        <f>(L258-N258)</f>
        <v>0</v>
      </c>
      <c r="P258" s="5">
        <v>0</v>
      </c>
      <c r="Q258" s="5">
        <v>9812344</v>
      </c>
      <c r="R258" s="5">
        <f>N258-Q258</f>
        <v>0</v>
      </c>
      <c r="S258" s="5">
        <v>0</v>
      </c>
      <c r="T258" s="5">
        <v>9812344</v>
      </c>
      <c r="U258" s="5">
        <v>9812344</v>
      </c>
      <c r="V258" s="5">
        <v>9812344</v>
      </c>
      <c r="W258" s="5">
        <f>T258-V258</f>
        <v>0</v>
      </c>
      <c r="X258" s="37">
        <f>L258-Q258</f>
        <v>0</v>
      </c>
    </row>
    <row r="259" spans="1:24" ht="24.75" customHeight="1">
      <c r="A259" s="36" t="s">
        <v>154</v>
      </c>
      <c r="B259" s="58" t="s">
        <v>155</v>
      </c>
      <c r="C259" s="5">
        <v>10000000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9384600</v>
      </c>
      <c r="L259" s="5">
        <f t="shared" si="199"/>
        <v>615400</v>
      </c>
      <c r="M259" s="5">
        <v>0</v>
      </c>
      <c r="N259" s="5">
        <v>615400</v>
      </c>
      <c r="O259" s="5">
        <f>(L259-N259)</f>
        <v>0</v>
      </c>
      <c r="P259" s="5">
        <v>0</v>
      </c>
      <c r="Q259" s="5">
        <v>615400</v>
      </c>
      <c r="R259" s="5">
        <f>N259-Q259</f>
        <v>0</v>
      </c>
      <c r="S259" s="5">
        <v>0</v>
      </c>
      <c r="T259" s="5">
        <v>615400</v>
      </c>
      <c r="U259" s="5">
        <v>0</v>
      </c>
      <c r="V259" s="5">
        <v>615400</v>
      </c>
      <c r="W259" s="5">
        <f>T259-V259</f>
        <v>0</v>
      </c>
      <c r="X259" s="37">
        <f>L259-Q259</f>
        <v>0</v>
      </c>
    </row>
    <row r="260" spans="1:24" ht="24.75" customHeight="1">
      <c r="A260" s="36" t="s">
        <v>156</v>
      </c>
      <c r="B260" s="58" t="s">
        <v>157</v>
      </c>
      <c r="C260" s="5">
        <v>10000000</v>
      </c>
      <c r="D260" s="5">
        <v>0</v>
      </c>
      <c r="E260" s="5">
        <v>0</v>
      </c>
      <c r="F260" s="5">
        <v>0</v>
      </c>
      <c r="G260" s="5">
        <v>483500</v>
      </c>
      <c r="H260" s="5">
        <v>0</v>
      </c>
      <c r="I260" s="5">
        <v>0</v>
      </c>
      <c r="J260" s="5">
        <v>0</v>
      </c>
      <c r="K260" s="5">
        <v>9983500</v>
      </c>
      <c r="L260" s="5">
        <f aca="true" t="shared" si="220" ref="L260:L265">(C260+H260-I260+J260-K260)</f>
        <v>16500</v>
      </c>
      <c r="M260" s="5">
        <v>-483500</v>
      </c>
      <c r="N260" s="5">
        <v>16500</v>
      </c>
      <c r="O260" s="5">
        <f>(L260-N260)</f>
        <v>0</v>
      </c>
      <c r="P260" s="5">
        <v>-483500</v>
      </c>
      <c r="Q260" s="5">
        <v>16500</v>
      </c>
      <c r="R260" s="5">
        <f>N260-Q260</f>
        <v>0</v>
      </c>
      <c r="S260" s="5">
        <v>0</v>
      </c>
      <c r="T260" s="5">
        <v>16500</v>
      </c>
      <c r="U260" s="5">
        <v>0</v>
      </c>
      <c r="V260" s="5">
        <v>16500</v>
      </c>
      <c r="W260" s="5">
        <f>T260-V260</f>
        <v>0</v>
      </c>
      <c r="X260" s="37">
        <f>L260-Q260</f>
        <v>0</v>
      </c>
    </row>
    <row r="261" spans="1:24" ht="24.75" customHeight="1">
      <c r="A261" s="34" t="s">
        <v>436</v>
      </c>
      <c r="B261" s="57" t="s">
        <v>437</v>
      </c>
      <c r="C261" s="4">
        <f aca="true" t="shared" si="221" ref="C261:K261">C262</f>
        <v>10000000</v>
      </c>
      <c r="D261" s="4">
        <f t="shared" si="221"/>
        <v>0</v>
      </c>
      <c r="E261" s="4">
        <f t="shared" si="221"/>
        <v>0</v>
      </c>
      <c r="F261" s="4">
        <f t="shared" si="221"/>
        <v>0</v>
      </c>
      <c r="G261" s="4">
        <f t="shared" si="221"/>
        <v>0</v>
      </c>
      <c r="H261" s="4">
        <f t="shared" si="221"/>
        <v>0</v>
      </c>
      <c r="I261" s="4">
        <f t="shared" si="221"/>
        <v>0</v>
      </c>
      <c r="J261" s="4">
        <f t="shared" si="221"/>
        <v>0</v>
      </c>
      <c r="K261" s="4">
        <f t="shared" si="221"/>
        <v>10000000</v>
      </c>
      <c r="L261" s="4">
        <f t="shared" si="220"/>
        <v>0</v>
      </c>
      <c r="M261" s="4">
        <f aca="true" t="shared" si="222" ref="M261:X261">M262</f>
        <v>0</v>
      </c>
      <c r="N261" s="4">
        <f t="shared" si="222"/>
        <v>0</v>
      </c>
      <c r="O261" s="4">
        <f t="shared" si="222"/>
        <v>0</v>
      </c>
      <c r="P261" s="4">
        <f t="shared" si="222"/>
        <v>0</v>
      </c>
      <c r="Q261" s="4">
        <f t="shared" si="222"/>
        <v>0</v>
      </c>
      <c r="R261" s="4">
        <f t="shared" si="222"/>
        <v>0</v>
      </c>
      <c r="S261" s="4">
        <f t="shared" si="222"/>
        <v>0</v>
      </c>
      <c r="T261" s="4">
        <f t="shared" si="222"/>
        <v>0</v>
      </c>
      <c r="U261" s="4">
        <f t="shared" si="222"/>
        <v>0</v>
      </c>
      <c r="V261" s="4">
        <f t="shared" si="222"/>
        <v>0</v>
      </c>
      <c r="W261" s="4">
        <f t="shared" si="222"/>
        <v>0</v>
      </c>
      <c r="X261" s="35">
        <f t="shared" si="222"/>
        <v>0</v>
      </c>
    </row>
    <row r="262" spans="1:24" ht="24.75" customHeight="1">
      <c r="A262" s="36" t="s">
        <v>438</v>
      </c>
      <c r="B262" s="58" t="s">
        <v>43</v>
      </c>
      <c r="C262" s="5">
        <v>10000000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10000000</v>
      </c>
      <c r="L262" s="5">
        <f t="shared" si="220"/>
        <v>0</v>
      </c>
      <c r="M262" s="5">
        <v>0</v>
      </c>
      <c r="N262" s="5">
        <v>0</v>
      </c>
      <c r="O262" s="5">
        <f>(L262-N262)</f>
        <v>0</v>
      </c>
      <c r="P262" s="5">
        <v>0</v>
      </c>
      <c r="Q262" s="5">
        <v>0</v>
      </c>
      <c r="R262" s="5">
        <f>N262-Q262</f>
        <v>0</v>
      </c>
      <c r="S262" s="5">
        <v>0</v>
      </c>
      <c r="T262" s="5">
        <v>0</v>
      </c>
      <c r="U262" s="5">
        <v>0</v>
      </c>
      <c r="V262" s="5">
        <v>0</v>
      </c>
      <c r="W262" s="5">
        <f>T262-V262</f>
        <v>0</v>
      </c>
      <c r="X262" s="37">
        <f>L262-Q262</f>
        <v>0</v>
      </c>
    </row>
    <row r="263" spans="1:24" ht="24.75" customHeight="1">
      <c r="A263" s="34" t="s">
        <v>439</v>
      </c>
      <c r="B263" s="57" t="s">
        <v>440</v>
      </c>
      <c r="C263" s="4">
        <f aca="true" t="shared" si="223" ref="C263:K263">C264</f>
        <v>350000000</v>
      </c>
      <c r="D263" s="4">
        <f t="shared" si="223"/>
        <v>0</v>
      </c>
      <c r="E263" s="4">
        <f t="shared" si="223"/>
        <v>0</v>
      </c>
      <c r="F263" s="4">
        <f t="shared" si="223"/>
        <v>0</v>
      </c>
      <c r="G263" s="4">
        <f t="shared" si="223"/>
        <v>69388511</v>
      </c>
      <c r="H263" s="4">
        <f t="shared" si="223"/>
        <v>0</v>
      </c>
      <c r="I263" s="4">
        <f t="shared" si="223"/>
        <v>0</v>
      </c>
      <c r="J263" s="4">
        <f t="shared" si="223"/>
        <v>120000000</v>
      </c>
      <c r="K263" s="4">
        <f t="shared" si="223"/>
        <v>129538931</v>
      </c>
      <c r="L263" s="4">
        <f t="shared" si="220"/>
        <v>340461069</v>
      </c>
      <c r="M263" s="4">
        <f aca="true" t="shared" si="224" ref="M263:X263">M264</f>
        <v>-69388511</v>
      </c>
      <c r="N263" s="4">
        <f t="shared" si="224"/>
        <v>340461069</v>
      </c>
      <c r="O263" s="4">
        <f t="shared" si="224"/>
        <v>0</v>
      </c>
      <c r="P263" s="4">
        <f t="shared" si="224"/>
        <v>0</v>
      </c>
      <c r="Q263" s="4">
        <f t="shared" si="224"/>
        <v>340461069</v>
      </c>
      <c r="R263" s="4">
        <f t="shared" si="224"/>
        <v>0</v>
      </c>
      <c r="S263" s="4">
        <f t="shared" si="224"/>
        <v>112831510</v>
      </c>
      <c r="T263" s="4">
        <f t="shared" si="224"/>
        <v>315676764</v>
      </c>
      <c r="U263" s="4">
        <f t="shared" si="224"/>
        <v>165234841</v>
      </c>
      <c r="V263" s="4">
        <f t="shared" si="224"/>
        <v>315676764</v>
      </c>
      <c r="W263" s="4">
        <f t="shared" si="224"/>
        <v>0</v>
      </c>
      <c r="X263" s="35">
        <f t="shared" si="224"/>
        <v>0</v>
      </c>
    </row>
    <row r="264" spans="1:24" ht="24.75" customHeight="1">
      <c r="A264" s="36" t="s">
        <v>441</v>
      </c>
      <c r="B264" s="58" t="s">
        <v>442</v>
      </c>
      <c r="C264" s="5">
        <v>350000000</v>
      </c>
      <c r="D264" s="5">
        <v>0</v>
      </c>
      <c r="E264" s="5">
        <v>0</v>
      </c>
      <c r="F264" s="5">
        <v>0</v>
      </c>
      <c r="G264" s="5">
        <v>69388511</v>
      </c>
      <c r="H264" s="5">
        <v>0</v>
      </c>
      <c r="I264" s="5">
        <v>0</v>
      </c>
      <c r="J264" s="5">
        <v>120000000</v>
      </c>
      <c r="K264" s="5">
        <v>129538931</v>
      </c>
      <c r="L264" s="5">
        <f t="shared" si="220"/>
        <v>340461069</v>
      </c>
      <c r="M264" s="5">
        <v>-69388511</v>
      </c>
      <c r="N264" s="5">
        <v>340461069</v>
      </c>
      <c r="O264" s="5">
        <f>(L264-N264)</f>
        <v>0</v>
      </c>
      <c r="P264" s="5">
        <v>0</v>
      </c>
      <c r="Q264" s="5">
        <v>340461069</v>
      </c>
      <c r="R264" s="5">
        <f>N264-Q264</f>
        <v>0</v>
      </c>
      <c r="S264" s="5">
        <v>112831510</v>
      </c>
      <c r="T264" s="5">
        <v>315676764</v>
      </c>
      <c r="U264" s="5">
        <v>165234841</v>
      </c>
      <c r="V264" s="5">
        <v>315676764</v>
      </c>
      <c r="W264" s="5">
        <f>T264-V264</f>
        <v>0</v>
      </c>
      <c r="X264" s="37">
        <f>L264-Q264</f>
        <v>0</v>
      </c>
    </row>
    <row r="265" spans="1:24" ht="24.75" customHeight="1">
      <c r="A265" s="34" t="s">
        <v>443</v>
      </c>
      <c r="B265" s="57" t="s">
        <v>756</v>
      </c>
      <c r="C265" s="4">
        <f>C266+C271</f>
        <v>7500000000</v>
      </c>
      <c r="D265" s="4">
        <f aca="true" t="shared" si="225" ref="D265:X265">D266+D271</f>
        <v>0</v>
      </c>
      <c r="E265" s="4">
        <f t="shared" si="225"/>
        <v>0</v>
      </c>
      <c r="F265" s="4">
        <f t="shared" si="225"/>
        <v>1264315171</v>
      </c>
      <c r="G265" s="4">
        <f t="shared" si="225"/>
        <v>1264315170.93</v>
      </c>
      <c r="H265" s="4">
        <f t="shared" si="225"/>
        <v>9817993856</v>
      </c>
      <c r="I265" s="4">
        <f t="shared" si="225"/>
        <v>0</v>
      </c>
      <c r="J265" s="4">
        <f t="shared" si="225"/>
        <v>1939315170.93</v>
      </c>
      <c r="K265" s="4">
        <f t="shared" si="225"/>
        <v>1939315170.93</v>
      </c>
      <c r="L265" s="4">
        <f t="shared" si="220"/>
        <v>17317993856</v>
      </c>
      <c r="M265" s="4">
        <f t="shared" si="225"/>
        <v>2832687361</v>
      </c>
      <c r="N265" s="4">
        <f t="shared" si="225"/>
        <v>14281991344</v>
      </c>
      <c r="O265" s="4">
        <f t="shared" si="225"/>
        <v>3036002512</v>
      </c>
      <c r="P265" s="4">
        <f t="shared" si="225"/>
        <v>7092404281</v>
      </c>
      <c r="Q265" s="4">
        <f t="shared" si="225"/>
        <v>14281991344</v>
      </c>
      <c r="R265" s="4">
        <f t="shared" si="225"/>
        <v>0</v>
      </c>
      <c r="S265" s="4">
        <f t="shared" si="225"/>
        <v>3995451941</v>
      </c>
      <c r="T265" s="4">
        <f t="shared" si="225"/>
        <v>10094817733</v>
      </c>
      <c r="U265" s="4">
        <f t="shared" si="225"/>
        <v>4000977341</v>
      </c>
      <c r="V265" s="4">
        <f t="shared" si="225"/>
        <v>10094817733</v>
      </c>
      <c r="W265" s="4">
        <f t="shared" si="225"/>
        <v>0</v>
      </c>
      <c r="X265" s="35">
        <f t="shared" si="225"/>
        <v>3036002512</v>
      </c>
    </row>
    <row r="266" spans="1:24" ht="24.75" customHeight="1">
      <c r="A266" s="34" t="s">
        <v>455</v>
      </c>
      <c r="B266" s="57" t="s">
        <v>3</v>
      </c>
      <c r="C266" s="4">
        <f>C267</f>
        <v>0</v>
      </c>
      <c r="D266" s="4">
        <f aca="true" t="shared" si="226" ref="D266:X269">D267</f>
        <v>0</v>
      </c>
      <c r="E266" s="4">
        <f t="shared" si="226"/>
        <v>0</v>
      </c>
      <c r="F266" s="4">
        <f t="shared" si="226"/>
        <v>1264315171</v>
      </c>
      <c r="G266" s="4">
        <f t="shared" si="226"/>
        <v>0</v>
      </c>
      <c r="H266" s="4">
        <f t="shared" si="226"/>
        <v>0</v>
      </c>
      <c r="I266" s="4">
        <f t="shared" si="226"/>
        <v>0</v>
      </c>
      <c r="J266" s="4">
        <f t="shared" si="226"/>
        <v>1264315170.93</v>
      </c>
      <c r="K266" s="4">
        <f t="shared" si="226"/>
        <v>0</v>
      </c>
      <c r="L266" s="4">
        <f aca="true" t="shared" si="227" ref="L266:L271">(C266+H266-I266+J266-K266)</f>
        <v>1264315170.93</v>
      </c>
      <c r="M266" s="4">
        <f t="shared" si="226"/>
        <v>1201598990</v>
      </c>
      <c r="N266" s="4">
        <f t="shared" si="226"/>
        <v>1201598990</v>
      </c>
      <c r="O266" s="4">
        <f t="shared" si="226"/>
        <v>62716180.93000007</v>
      </c>
      <c r="P266" s="4">
        <f t="shared" si="226"/>
        <v>1201598990</v>
      </c>
      <c r="Q266" s="4">
        <f t="shared" si="226"/>
        <v>1201598990</v>
      </c>
      <c r="R266" s="4">
        <f t="shared" si="226"/>
        <v>0</v>
      </c>
      <c r="S266" s="4">
        <f t="shared" si="226"/>
        <v>1201598990</v>
      </c>
      <c r="T266" s="4">
        <f t="shared" si="226"/>
        <v>1201598990</v>
      </c>
      <c r="U266" s="4">
        <f t="shared" si="226"/>
        <v>1201598990</v>
      </c>
      <c r="V266" s="4">
        <f t="shared" si="226"/>
        <v>1201598990</v>
      </c>
      <c r="W266" s="4">
        <f t="shared" si="226"/>
        <v>0</v>
      </c>
      <c r="X266" s="35">
        <f t="shared" si="226"/>
        <v>62716180.93000007</v>
      </c>
    </row>
    <row r="267" spans="1:24" ht="24.75" customHeight="1">
      <c r="A267" s="34" t="s">
        <v>703</v>
      </c>
      <c r="B267" s="57" t="s">
        <v>4</v>
      </c>
      <c r="C267" s="4">
        <f>C268</f>
        <v>0</v>
      </c>
      <c r="D267" s="4">
        <f t="shared" si="226"/>
        <v>0</v>
      </c>
      <c r="E267" s="4">
        <f t="shared" si="226"/>
        <v>0</v>
      </c>
      <c r="F267" s="4">
        <f t="shared" si="226"/>
        <v>1264315171</v>
      </c>
      <c r="G267" s="4">
        <f t="shared" si="226"/>
        <v>0</v>
      </c>
      <c r="H267" s="4">
        <f t="shared" si="226"/>
        <v>0</v>
      </c>
      <c r="I267" s="4">
        <f t="shared" si="226"/>
        <v>0</v>
      </c>
      <c r="J267" s="4">
        <f t="shared" si="226"/>
        <v>1264315170.93</v>
      </c>
      <c r="K267" s="4">
        <f t="shared" si="226"/>
        <v>0</v>
      </c>
      <c r="L267" s="4">
        <f t="shared" si="227"/>
        <v>1264315170.93</v>
      </c>
      <c r="M267" s="4">
        <f t="shared" si="226"/>
        <v>1201598990</v>
      </c>
      <c r="N267" s="4">
        <f t="shared" si="226"/>
        <v>1201598990</v>
      </c>
      <c r="O267" s="4">
        <f t="shared" si="226"/>
        <v>62716180.93000007</v>
      </c>
      <c r="P267" s="4">
        <f t="shared" si="226"/>
        <v>1201598990</v>
      </c>
      <c r="Q267" s="4">
        <f t="shared" si="226"/>
        <v>1201598990</v>
      </c>
      <c r="R267" s="4">
        <f t="shared" si="226"/>
        <v>0</v>
      </c>
      <c r="S267" s="4">
        <f t="shared" si="226"/>
        <v>1201598990</v>
      </c>
      <c r="T267" s="4">
        <f t="shared" si="226"/>
        <v>1201598990</v>
      </c>
      <c r="U267" s="4">
        <f t="shared" si="226"/>
        <v>1201598990</v>
      </c>
      <c r="V267" s="4">
        <f t="shared" si="226"/>
        <v>1201598990</v>
      </c>
      <c r="W267" s="4">
        <f t="shared" si="226"/>
        <v>0</v>
      </c>
      <c r="X267" s="35">
        <f t="shared" si="226"/>
        <v>62716180.93000007</v>
      </c>
    </row>
    <row r="268" spans="1:24" ht="24.75" customHeight="1">
      <c r="A268" s="34" t="s">
        <v>456</v>
      </c>
      <c r="B268" s="57" t="s">
        <v>5</v>
      </c>
      <c r="C268" s="4">
        <f>C269</f>
        <v>0</v>
      </c>
      <c r="D268" s="4">
        <f t="shared" si="226"/>
        <v>0</v>
      </c>
      <c r="E268" s="4">
        <f t="shared" si="226"/>
        <v>0</v>
      </c>
      <c r="F268" s="4">
        <f t="shared" si="226"/>
        <v>1264315171</v>
      </c>
      <c r="G268" s="4">
        <f t="shared" si="226"/>
        <v>0</v>
      </c>
      <c r="H268" s="4">
        <f t="shared" si="226"/>
        <v>0</v>
      </c>
      <c r="I268" s="4">
        <f t="shared" si="226"/>
        <v>0</v>
      </c>
      <c r="J268" s="4">
        <f t="shared" si="226"/>
        <v>1264315170.93</v>
      </c>
      <c r="K268" s="4">
        <f t="shared" si="226"/>
        <v>0</v>
      </c>
      <c r="L268" s="4">
        <f t="shared" si="227"/>
        <v>1264315170.93</v>
      </c>
      <c r="M268" s="4">
        <f t="shared" si="226"/>
        <v>1201598990</v>
      </c>
      <c r="N268" s="4">
        <f t="shared" si="226"/>
        <v>1201598990</v>
      </c>
      <c r="O268" s="4">
        <f t="shared" si="226"/>
        <v>62716180.93000007</v>
      </c>
      <c r="P268" s="4">
        <f t="shared" si="226"/>
        <v>1201598990</v>
      </c>
      <c r="Q268" s="4">
        <f t="shared" si="226"/>
        <v>1201598990</v>
      </c>
      <c r="R268" s="4">
        <f t="shared" si="226"/>
        <v>0</v>
      </c>
      <c r="S268" s="4">
        <f t="shared" si="226"/>
        <v>1201598990</v>
      </c>
      <c r="T268" s="4">
        <f t="shared" si="226"/>
        <v>1201598990</v>
      </c>
      <c r="U268" s="4">
        <f t="shared" si="226"/>
        <v>1201598990</v>
      </c>
      <c r="V268" s="4">
        <f t="shared" si="226"/>
        <v>1201598990</v>
      </c>
      <c r="W268" s="4">
        <f t="shared" si="226"/>
        <v>0</v>
      </c>
      <c r="X268" s="35">
        <f t="shared" si="226"/>
        <v>62716180.93000007</v>
      </c>
    </row>
    <row r="269" spans="1:24" ht="24.75" customHeight="1">
      <c r="A269" s="34" t="s">
        <v>457</v>
      </c>
      <c r="B269" s="57" t="s">
        <v>6</v>
      </c>
      <c r="C269" s="4">
        <f>C270</f>
        <v>0</v>
      </c>
      <c r="D269" s="4">
        <f t="shared" si="226"/>
        <v>0</v>
      </c>
      <c r="E269" s="4">
        <f t="shared" si="226"/>
        <v>0</v>
      </c>
      <c r="F269" s="4">
        <f t="shared" si="226"/>
        <v>1264315171</v>
      </c>
      <c r="G269" s="4">
        <f t="shared" si="226"/>
        <v>0</v>
      </c>
      <c r="H269" s="4">
        <f t="shared" si="226"/>
        <v>0</v>
      </c>
      <c r="I269" s="4">
        <f t="shared" si="226"/>
        <v>0</v>
      </c>
      <c r="J269" s="4">
        <f t="shared" si="226"/>
        <v>1264315170.93</v>
      </c>
      <c r="K269" s="4">
        <f t="shared" si="226"/>
        <v>0</v>
      </c>
      <c r="L269" s="4">
        <f t="shared" si="227"/>
        <v>1264315170.93</v>
      </c>
      <c r="M269" s="4">
        <f t="shared" si="226"/>
        <v>1201598990</v>
      </c>
      <c r="N269" s="4">
        <f t="shared" si="226"/>
        <v>1201598990</v>
      </c>
      <c r="O269" s="4">
        <f t="shared" si="226"/>
        <v>62716180.93000007</v>
      </c>
      <c r="P269" s="4">
        <f t="shared" si="226"/>
        <v>1201598990</v>
      </c>
      <c r="Q269" s="4">
        <f t="shared" si="226"/>
        <v>1201598990</v>
      </c>
      <c r="R269" s="4">
        <f t="shared" si="226"/>
        <v>0</v>
      </c>
      <c r="S269" s="4">
        <f t="shared" si="226"/>
        <v>1201598990</v>
      </c>
      <c r="T269" s="4">
        <f t="shared" si="226"/>
        <v>1201598990</v>
      </c>
      <c r="U269" s="4">
        <f t="shared" si="226"/>
        <v>1201598990</v>
      </c>
      <c r="V269" s="4">
        <f t="shared" si="226"/>
        <v>1201598990</v>
      </c>
      <c r="W269" s="4">
        <f t="shared" si="226"/>
        <v>0</v>
      </c>
      <c r="X269" s="35">
        <f t="shared" si="226"/>
        <v>62716180.93000007</v>
      </c>
    </row>
    <row r="270" spans="1:24" ht="24.75" customHeight="1">
      <c r="A270" s="36" t="s">
        <v>751</v>
      </c>
      <c r="B270" s="58" t="s">
        <v>7</v>
      </c>
      <c r="C270" s="5">
        <v>0</v>
      </c>
      <c r="D270" s="5">
        <v>0</v>
      </c>
      <c r="E270" s="5">
        <v>0</v>
      </c>
      <c r="F270" s="5">
        <v>1264315171</v>
      </c>
      <c r="G270" s="5">
        <v>0</v>
      </c>
      <c r="H270" s="5">
        <v>0</v>
      </c>
      <c r="I270" s="5">
        <v>0</v>
      </c>
      <c r="J270" s="5">
        <v>1264315170.93</v>
      </c>
      <c r="K270" s="5">
        <v>0</v>
      </c>
      <c r="L270" s="5">
        <f aca="true" t="shared" si="228" ref="L270:L282">(C270+H270-I270+J270-K270)</f>
        <v>1264315170.93</v>
      </c>
      <c r="M270" s="5">
        <v>1201598990</v>
      </c>
      <c r="N270" s="5">
        <v>1201598990</v>
      </c>
      <c r="O270" s="5">
        <f aca="true" t="shared" si="229" ref="O270:O279">(L270-N270)</f>
        <v>62716180.93000007</v>
      </c>
      <c r="P270" s="5">
        <v>1201598990</v>
      </c>
      <c r="Q270" s="5">
        <v>1201598990</v>
      </c>
      <c r="R270" s="5"/>
      <c r="S270" s="5">
        <v>1201598990</v>
      </c>
      <c r="T270" s="5">
        <v>1201598990</v>
      </c>
      <c r="U270" s="5">
        <v>1201598990</v>
      </c>
      <c r="V270" s="5">
        <v>1201598990</v>
      </c>
      <c r="W270" s="5">
        <v>0</v>
      </c>
      <c r="X270" s="37">
        <f>L270-Q270</f>
        <v>62716180.93000007</v>
      </c>
    </row>
    <row r="271" spans="1:24" ht="38.25" customHeight="1">
      <c r="A271" s="34" t="s">
        <v>443</v>
      </c>
      <c r="B271" s="57" t="s">
        <v>754</v>
      </c>
      <c r="C271" s="4">
        <f aca="true" t="shared" si="230" ref="C271:X271">SUM(C272:C279)+C280+C283+C299</f>
        <v>7500000000</v>
      </c>
      <c r="D271" s="4">
        <f t="shared" si="230"/>
        <v>0</v>
      </c>
      <c r="E271" s="4">
        <f t="shared" si="230"/>
        <v>0</v>
      </c>
      <c r="F271" s="4">
        <f t="shared" si="230"/>
        <v>0</v>
      </c>
      <c r="G271" s="4">
        <f t="shared" si="230"/>
        <v>1264315170.93</v>
      </c>
      <c r="H271" s="4">
        <f t="shared" si="230"/>
        <v>9817993856</v>
      </c>
      <c r="I271" s="4">
        <f t="shared" si="230"/>
        <v>0</v>
      </c>
      <c r="J271" s="4">
        <f t="shared" si="230"/>
        <v>675000000</v>
      </c>
      <c r="K271" s="4">
        <f t="shared" si="230"/>
        <v>1939315170.93</v>
      </c>
      <c r="L271" s="4">
        <f t="shared" si="227"/>
        <v>16053678685.07</v>
      </c>
      <c r="M271" s="4">
        <f t="shared" si="230"/>
        <v>1631088371</v>
      </c>
      <c r="N271" s="4">
        <f t="shared" si="230"/>
        <v>13080392354</v>
      </c>
      <c r="O271" s="4">
        <f t="shared" si="230"/>
        <v>2973286331.0699997</v>
      </c>
      <c r="P271" s="4">
        <f t="shared" si="230"/>
        <v>5890805291</v>
      </c>
      <c r="Q271" s="4">
        <f t="shared" si="230"/>
        <v>13080392354</v>
      </c>
      <c r="R271" s="4">
        <f t="shared" si="230"/>
        <v>0</v>
      </c>
      <c r="S271" s="4">
        <f t="shared" si="230"/>
        <v>2793852951</v>
      </c>
      <c r="T271" s="4">
        <f t="shared" si="230"/>
        <v>8893218743</v>
      </c>
      <c r="U271" s="4">
        <f t="shared" si="230"/>
        <v>2799378351</v>
      </c>
      <c r="V271" s="4">
        <f t="shared" si="230"/>
        <v>8893218743</v>
      </c>
      <c r="W271" s="4">
        <f t="shared" si="230"/>
        <v>0</v>
      </c>
      <c r="X271" s="35">
        <f t="shared" si="230"/>
        <v>2973286331.0699997</v>
      </c>
    </row>
    <row r="272" spans="1:24" ht="33.75" customHeight="1">
      <c r="A272" s="36" t="s">
        <v>158</v>
      </c>
      <c r="B272" s="58" t="s">
        <v>77</v>
      </c>
      <c r="C272" s="5">
        <v>300000000</v>
      </c>
      <c r="D272" s="5">
        <v>0</v>
      </c>
      <c r="E272" s="5">
        <v>0</v>
      </c>
      <c r="F272" s="5">
        <v>0</v>
      </c>
      <c r="G272" s="5">
        <v>0</v>
      </c>
      <c r="H272" s="5">
        <v>247017533</v>
      </c>
      <c r="I272" s="5">
        <v>0</v>
      </c>
      <c r="J272" s="5">
        <v>0</v>
      </c>
      <c r="K272" s="5">
        <v>0</v>
      </c>
      <c r="L272" s="5">
        <f t="shared" si="228"/>
        <v>547017533</v>
      </c>
      <c r="M272" s="5">
        <v>0</v>
      </c>
      <c r="N272" s="5">
        <v>368030246</v>
      </c>
      <c r="O272" s="5">
        <f t="shared" si="229"/>
        <v>178987287</v>
      </c>
      <c r="P272" s="5">
        <v>0</v>
      </c>
      <c r="Q272" s="5">
        <v>368030246</v>
      </c>
      <c r="R272" s="5">
        <f aca="true" t="shared" si="231" ref="R272:R279">N272-Q272</f>
        <v>0</v>
      </c>
      <c r="S272" s="5">
        <v>183237511</v>
      </c>
      <c r="T272" s="5">
        <v>368030246</v>
      </c>
      <c r="U272" s="5">
        <v>183237511</v>
      </c>
      <c r="V272" s="5">
        <v>368030246</v>
      </c>
      <c r="W272" s="5">
        <f aca="true" t="shared" si="232" ref="W272:W279">T272-V272</f>
        <v>0</v>
      </c>
      <c r="X272" s="37">
        <f aca="true" t="shared" si="233" ref="X272:X279">L272-Q272</f>
        <v>178987287</v>
      </c>
    </row>
    <row r="273" spans="1:24" ht="24.75" customHeight="1">
      <c r="A273" s="36" t="s">
        <v>159</v>
      </c>
      <c r="B273" s="58" t="s">
        <v>690</v>
      </c>
      <c r="C273" s="5">
        <v>400000000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149697840</v>
      </c>
      <c r="L273" s="5">
        <f t="shared" si="228"/>
        <v>250302160</v>
      </c>
      <c r="M273" s="5">
        <v>0</v>
      </c>
      <c r="N273" s="5">
        <v>6253806</v>
      </c>
      <c r="O273" s="5">
        <f t="shared" si="229"/>
        <v>244048354</v>
      </c>
      <c r="P273" s="5">
        <v>0</v>
      </c>
      <c r="Q273" s="5">
        <v>6253806</v>
      </c>
      <c r="R273" s="5">
        <f t="shared" si="231"/>
        <v>0</v>
      </c>
      <c r="S273" s="5">
        <v>0</v>
      </c>
      <c r="T273" s="5">
        <v>6253806</v>
      </c>
      <c r="U273" s="5">
        <v>0</v>
      </c>
      <c r="V273" s="5">
        <v>6253806</v>
      </c>
      <c r="W273" s="5">
        <f t="shared" si="232"/>
        <v>0</v>
      </c>
      <c r="X273" s="37">
        <f t="shared" si="233"/>
        <v>244048354</v>
      </c>
    </row>
    <row r="274" spans="1:24" ht="24.75" customHeight="1">
      <c r="A274" s="36" t="s">
        <v>160</v>
      </c>
      <c r="B274" s="58" t="s">
        <v>691</v>
      </c>
      <c r="C274" s="5">
        <v>350000000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334341235</v>
      </c>
      <c r="L274" s="5">
        <f t="shared" si="228"/>
        <v>15658765</v>
      </c>
      <c r="M274" s="5">
        <v>0</v>
      </c>
      <c r="N274" s="5">
        <v>15658765</v>
      </c>
      <c r="O274" s="5">
        <f t="shared" si="229"/>
        <v>0</v>
      </c>
      <c r="P274" s="5">
        <v>0</v>
      </c>
      <c r="Q274" s="5">
        <v>15658765</v>
      </c>
      <c r="R274" s="5">
        <f t="shared" si="231"/>
        <v>0</v>
      </c>
      <c r="S274" s="5">
        <v>0</v>
      </c>
      <c r="T274" s="5">
        <v>15658765</v>
      </c>
      <c r="U274" s="5">
        <v>0</v>
      </c>
      <c r="V274" s="5">
        <v>15658765</v>
      </c>
      <c r="W274" s="5">
        <f t="shared" si="232"/>
        <v>0</v>
      </c>
      <c r="X274" s="37">
        <f t="shared" si="233"/>
        <v>0</v>
      </c>
    </row>
    <row r="275" spans="1:24" ht="24.75" customHeight="1">
      <c r="A275" s="36" t="s">
        <v>161</v>
      </c>
      <c r="B275" s="58" t="s">
        <v>692</v>
      </c>
      <c r="C275" s="5">
        <v>150000000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145960925</v>
      </c>
      <c r="L275" s="5">
        <f t="shared" si="228"/>
        <v>4039075</v>
      </c>
      <c r="M275" s="5">
        <v>0</v>
      </c>
      <c r="N275" s="5">
        <v>4039075</v>
      </c>
      <c r="O275" s="5">
        <f t="shared" si="229"/>
        <v>0</v>
      </c>
      <c r="P275" s="5">
        <v>0</v>
      </c>
      <c r="Q275" s="5">
        <v>4039075</v>
      </c>
      <c r="R275" s="5">
        <f t="shared" si="231"/>
        <v>0</v>
      </c>
      <c r="S275" s="5">
        <v>0</v>
      </c>
      <c r="T275" s="5">
        <v>4039075</v>
      </c>
      <c r="U275" s="5">
        <v>0</v>
      </c>
      <c r="V275" s="5">
        <v>4039075</v>
      </c>
      <c r="W275" s="5">
        <f t="shared" si="232"/>
        <v>0</v>
      </c>
      <c r="X275" s="37">
        <f t="shared" si="233"/>
        <v>0</v>
      </c>
    </row>
    <row r="276" spans="1:24" ht="24.75" customHeight="1">
      <c r="A276" s="36" t="s">
        <v>162</v>
      </c>
      <c r="B276" s="58" t="s">
        <v>693</v>
      </c>
      <c r="C276" s="5">
        <v>3400000000</v>
      </c>
      <c r="D276" s="5">
        <v>0</v>
      </c>
      <c r="E276" s="5">
        <v>0</v>
      </c>
      <c r="F276" s="31">
        <v>0</v>
      </c>
      <c r="G276" s="5">
        <v>1201598990</v>
      </c>
      <c r="H276" s="5">
        <v>5380000000</v>
      </c>
      <c r="I276" s="5">
        <v>0</v>
      </c>
      <c r="J276" s="5">
        <v>0</v>
      </c>
      <c r="K276" s="5">
        <v>1201598990</v>
      </c>
      <c r="L276" s="5">
        <f t="shared" si="228"/>
        <v>7578401010</v>
      </c>
      <c r="M276" s="5">
        <v>1688103835</v>
      </c>
      <c r="N276" s="5">
        <v>6217553462</v>
      </c>
      <c r="O276" s="5">
        <f t="shared" si="229"/>
        <v>1360847548</v>
      </c>
      <c r="P276" s="5">
        <v>1747192917</v>
      </c>
      <c r="Q276" s="5">
        <v>6217553462</v>
      </c>
      <c r="R276" s="5">
        <f t="shared" si="231"/>
        <v>0</v>
      </c>
      <c r="S276" s="5">
        <v>1747192917</v>
      </c>
      <c r="T276" s="5">
        <v>6217553462</v>
      </c>
      <c r="U276" s="5">
        <v>1747192917</v>
      </c>
      <c r="V276" s="5">
        <v>6217553462</v>
      </c>
      <c r="W276" s="5">
        <f t="shared" si="232"/>
        <v>0</v>
      </c>
      <c r="X276" s="37">
        <f t="shared" si="233"/>
        <v>1360847548</v>
      </c>
    </row>
    <row r="277" spans="1:24" ht="24.75" customHeight="1">
      <c r="A277" s="36" t="s">
        <v>163</v>
      </c>
      <c r="B277" s="58" t="s">
        <v>694</v>
      </c>
      <c r="C277" s="5">
        <v>600000000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f t="shared" si="228"/>
        <v>600000000</v>
      </c>
      <c r="M277" s="5">
        <v>438763</v>
      </c>
      <c r="N277" s="5">
        <v>241316433</v>
      </c>
      <c r="O277" s="5">
        <f t="shared" si="229"/>
        <v>358683567</v>
      </c>
      <c r="P277" s="5">
        <v>438763</v>
      </c>
      <c r="Q277" s="5">
        <v>241316433</v>
      </c>
      <c r="R277" s="5">
        <f t="shared" si="231"/>
        <v>0</v>
      </c>
      <c r="S277" s="5">
        <v>438763</v>
      </c>
      <c r="T277" s="5">
        <v>241316433</v>
      </c>
      <c r="U277" s="5">
        <v>464163</v>
      </c>
      <c r="V277" s="5">
        <v>241316433</v>
      </c>
      <c r="W277" s="5">
        <f t="shared" si="232"/>
        <v>0</v>
      </c>
      <c r="X277" s="37">
        <f t="shared" si="233"/>
        <v>358683567</v>
      </c>
    </row>
    <row r="278" spans="1:24" ht="24.75" customHeight="1">
      <c r="A278" s="36" t="s">
        <v>741</v>
      </c>
      <c r="B278" s="58" t="s">
        <v>742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440000000</v>
      </c>
      <c r="K278" s="5">
        <v>0</v>
      </c>
      <c r="L278" s="5">
        <f t="shared" si="228"/>
        <v>440000000</v>
      </c>
      <c r="M278" s="5">
        <v>0</v>
      </c>
      <c r="N278" s="5">
        <v>436718337</v>
      </c>
      <c r="O278" s="5">
        <f t="shared" si="229"/>
        <v>3281663</v>
      </c>
      <c r="P278" s="5">
        <v>0</v>
      </c>
      <c r="Q278" s="5">
        <v>436718337</v>
      </c>
      <c r="R278" s="5">
        <f t="shared" si="231"/>
        <v>0</v>
      </c>
      <c r="S278" s="5">
        <v>0</v>
      </c>
      <c r="T278" s="5">
        <v>436718337</v>
      </c>
      <c r="U278" s="5">
        <v>0</v>
      </c>
      <c r="V278" s="5">
        <v>436718337</v>
      </c>
      <c r="W278" s="5">
        <f t="shared" si="232"/>
        <v>0</v>
      </c>
      <c r="X278" s="37">
        <f t="shared" si="233"/>
        <v>3281663</v>
      </c>
    </row>
    <row r="279" spans="1:24" ht="24.75" customHeight="1">
      <c r="A279" s="36" t="s">
        <v>743</v>
      </c>
      <c r="B279" s="58" t="s">
        <v>744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190000000</v>
      </c>
      <c r="K279" s="5">
        <v>0</v>
      </c>
      <c r="L279" s="5">
        <f t="shared" si="228"/>
        <v>190000000</v>
      </c>
      <c r="M279" s="5">
        <v>0</v>
      </c>
      <c r="N279" s="5">
        <v>186121517</v>
      </c>
      <c r="O279" s="5">
        <f t="shared" si="229"/>
        <v>3878483</v>
      </c>
      <c r="P279" s="5">
        <v>0</v>
      </c>
      <c r="Q279" s="5">
        <v>186121517</v>
      </c>
      <c r="R279" s="5">
        <f t="shared" si="231"/>
        <v>0</v>
      </c>
      <c r="S279" s="5">
        <v>0</v>
      </c>
      <c r="T279" s="5">
        <v>186121517</v>
      </c>
      <c r="U279" s="5">
        <v>0</v>
      </c>
      <c r="V279" s="5">
        <v>186121517</v>
      </c>
      <c r="W279" s="5">
        <f t="shared" si="232"/>
        <v>0</v>
      </c>
      <c r="X279" s="37">
        <f t="shared" si="233"/>
        <v>3878483</v>
      </c>
    </row>
    <row r="280" spans="1:24" ht="30" customHeight="1">
      <c r="A280" s="34" t="s">
        <v>164</v>
      </c>
      <c r="B280" s="57" t="s">
        <v>165</v>
      </c>
      <c r="C280" s="4">
        <f aca="true" t="shared" si="234" ref="C280:K280">SUM(C281:C282)</f>
        <v>2000000000</v>
      </c>
      <c r="D280" s="4">
        <f t="shared" si="234"/>
        <v>0</v>
      </c>
      <c r="E280" s="4">
        <f t="shared" si="234"/>
        <v>0</v>
      </c>
      <c r="F280" s="4">
        <f t="shared" si="234"/>
        <v>0</v>
      </c>
      <c r="G280" s="4">
        <f>SUM(G281:G282)</f>
        <v>62716180.93</v>
      </c>
      <c r="H280" s="4">
        <f t="shared" si="234"/>
        <v>0</v>
      </c>
      <c r="I280" s="4">
        <f t="shared" si="234"/>
        <v>0</v>
      </c>
      <c r="J280" s="4">
        <f t="shared" si="234"/>
        <v>0</v>
      </c>
      <c r="K280" s="4">
        <f t="shared" si="234"/>
        <v>62716180.93</v>
      </c>
      <c r="L280" s="4">
        <f t="shared" si="228"/>
        <v>1937283819.07</v>
      </c>
      <c r="M280" s="4">
        <f aca="true" t="shared" si="235" ref="M280:X280">SUM(M281:M282)</f>
        <v>-142719000</v>
      </c>
      <c r="N280" s="4">
        <f t="shared" si="235"/>
        <v>1359945000</v>
      </c>
      <c r="O280" s="4">
        <f t="shared" si="235"/>
        <v>577338819.0699999</v>
      </c>
      <c r="P280" s="4">
        <f t="shared" si="235"/>
        <v>1359945000</v>
      </c>
      <c r="Q280" s="4">
        <f t="shared" si="235"/>
        <v>1359945000</v>
      </c>
      <c r="R280" s="4">
        <f t="shared" si="235"/>
        <v>0</v>
      </c>
      <c r="S280" s="4">
        <f t="shared" si="235"/>
        <v>0</v>
      </c>
      <c r="T280" s="4">
        <f t="shared" si="235"/>
        <v>0</v>
      </c>
      <c r="U280" s="4">
        <f t="shared" si="235"/>
        <v>0</v>
      </c>
      <c r="V280" s="4">
        <f t="shared" si="235"/>
        <v>0</v>
      </c>
      <c r="W280" s="4">
        <f t="shared" si="235"/>
        <v>0</v>
      </c>
      <c r="X280" s="35">
        <f t="shared" si="235"/>
        <v>577338819.0699999</v>
      </c>
    </row>
    <row r="281" spans="1:24" ht="24.75" customHeight="1">
      <c r="A281" s="36" t="s">
        <v>166</v>
      </c>
      <c r="B281" s="58" t="s">
        <v>695</v>
      </c>
      <c r="C281" s="5">
        <v>800000000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f t="shared" si="228"/>
        <v>800000000</v>
      </c>
      <c r="M281" s="5">
        <v>0</v>
      </c>
      <c r="N281" s="5">
        <v>619440000</v>
      </c>
      <c r="O281" s="5">
        <f>(L281-N281)</f>
        <v>180560000</v>
      </c>
      <c r="P281" s="5">
        <v>619440000</v>
      </c>
      <c r="Q281" s="5">
        <v>619440000</v>
      </c>
      <c r="R281" s="5">
        <f>N281-Q281</f>
        <v>0</v>
      </c>
      <c r="S281" s="5">
        <v>0</v>
      </c>
      <c r="T281" s="5">
        <v>0</v>
      </c>
      <c r="U281" s="5">
        <v>0</v>
      </c>
      <c r="V281" s="5">
        <v>0</v>
      </c>
      <c r="W281" s="5">
        <f>T281-V281</f>
        <v>0</v>
      </c>
      <c r="X281" s="37">
        <f>L281-Q281</f>
        <v>180560000</v>
      </c>
    </row>
    <row r="282" spans="1:24" ht="24.75" customHeight="1">
      <c r="A282" s="36" t="s">
        <v>167</v>
      </c>
      <c r="B282" s="58" t="s">
        <v>696</v>
      </c>
      <c r="C282" s="5">
        <v>1200000000</v>
      </c>
      <c r="D282" s="5">
        <v>0</v>
      </c>
      <c r="E282" s="5">
        <v>0</v>
      </c>
      <c r="F282" s="31">
        <v>0</v>
      </c>
      <c r="G282" s="5">
        <v>62716180.93</v>
      </c>
      <c r="H282" s="5">
        <v>0</v>
      </c>
      <c r="I282" s="5">
        <v>0</v>
      </c>
      <c r="J282" s="5">
        <v>0</v>
      </c>
      <c r="K282" s="5">
        <v>62716180.93</v>
      </c>
      <c r="L282" s="5">
        <f t="shared" si="228"/>
        <v>1137283819.07</v>
      </c>
      <c r="M282" s="5">
        <v>-142719000</v>
      </c>
      <c r="N282" s="5">
        <v>740505000</v>
      </c>
      <c r="O282" s="5">
        <f>(L282-N282)</f>
        <v>396778819.06999993</v>
      </c>
      <c r="P282" s="5">
        <v>740505000</v>
      </c>
      <c r="Q282" s="5">
        <v>740505000</v>
      </c>
      <c r="R282" s="5">
        <f>N282-Q282</f>
        <v>0</v>
      </c>
      <c r="S282" s="5">
        <v>0</v>
      </c>
      <c r="T282" s="5">
        <v>0</v>
      </c>
      <c r="U282" s="5">
        <v>0</v>
      </c>
      <c r="V282" s="5">
        <v>0</v>
      </c>
      <c r="W282" s="5">
        <f>T282-V282</f>
        <v>0</v>
      </c>
      <c r="X282" s="37">
        <f>L282-Q282</f>
        <v>396778819.06999993</v>
      </c>
    </row>
    <row r="283" spans="1:24" ht="24.75" customHeight="1">
      <c r="A283" s="34" t="s">
        <v>168</v>
      </c>
      <c r="B283" s="57" t="s">
        <v>83</v>
      </c>
      <c r="C283" s="4">
        <f aca="true" t="shared" si="236" ref="C283:X283">(C284+C286+C290+C295+C297)</f>
        <v>300000000</v>
      </c>
      <c r="D283" s="4">
        <f t="shared" si="236"/>
        <v>0</v>
      </c>
      <c r="E283" s="4">
        <f t="shared" si="236"/>
        <v>0</v>
      </c>
      <c r="F283" s="4">
        <f t="shared" si="236"/>
        <v>0</v>
      </c>
      <c r="G283" s="4">
        <f t="shared" si="236"/>
        <v>0</v>
      </c>
      <c r="H283" s="4">
        <f t="shared" si="236"/>
        <v>942898690</v>
      </c>
      <c r="I283" s="4">
        <f t="shared" si="236"/>
        <v>0</v>
      </c>
      <c r="J283" s="4">
        <f t="shared" si="236"/>
        <v>45000000</v>
      </c>
      <c r="K283" s="4">
        <f t="shared" si="236"/>
        <v>45000000</v>
      </c>
      <c r="L283" s="4">
        <f t="shared" si="236"/>
        <v>1242898690</v>
      </c>
      <c r="M283" s="4">
        <f t="shared" si="236"/>
        <v>188805348</v>
      </c>
      <c r="N283" s="4">
        <f t="shared" si="236"/>
        <v>1142898690</v>
      </c>
      <c r="O283" s="4">
        <f t="shared" si="236"/>
        <v>100000000</v>
      </c>
      <c r="P283" s="4">
        <f t="shared" si="236"/>
        <v>298255348</v>
      </c>
      <c r="Q283" s="4">
        <f t="shared" si="236"/>
        <v>1142898690</v>
      </c>
      <c r="R283" s="4">
        <f t="shared" si="236"/>
        <v>0</v>
      </c>
      <c r="S283" s="4">
        <f t="shared" si="236"/>
        <v>246100000</v>
      </c>
      <c r="T283" s="4">
        <f t="shared" si="236"/>
        <v>800643342</v>
      </c>
      <c r="U283" s="4">
        <f t="shared" si="236"/>
        <v>251600000</v>
      </c>
      <c r="V283" s="4">
        <f t="shared" si="236"/>
        <v>800643342</v>
      </c>
      <c r="W283" s="4">
        <f t="shared" si="236"/>
        <v>0</v>
      </c>
      <c r="X283" s="35">
        <f t="shared" si="236"/>
        <v>100000000</v>
      </c>
    </row>
    <row r="284" spans="1:24" ht="24.75" customHeight="1">
      <c r="A284" s="34" t="s">
        <v>745</v>
      </c>
      <c r="B284" s="57" t="s">
        <v>676</v>
      </c>
      <c r="C284" s="4">
        <f aca="true" t="shared" si="237" ref="C284:K284">(C285)</f>
        <v>60000000</v>
      </c>
      <c r="D284" s="4">
        <f t="shared" si="237"/>
        <v>0</v>
      </c>
      <c r="E284" s="4">
        <f t="shared" si="237"/>
        <v>0</v>
      </c>
      <c r="F284" s="4">
        <f t="shared" si="237"/>
        <v>0</v>
      </c>
      <c r="G284" s="4">
        <f t="shared" si="237"/>
        <v>0</v>
      </c>
      <c r="H284" s="4">
        <f t="shared" si="237"/>
        <v>0</v>
      </c>
      <c r="I284" s="4">
        <f t="shared" si="237"/>
        <v>0</v>
      </c>
      <c r="J284" s="4">
        <f t="shared" si="237"/>
        <v>45000000</v>
      </c>
      <c r="K284" s="4">
        <f t="shared" si="237"/>
        <v>0</v>
      </c>
      <c r="L284" s="4">
        <f>(C284+H284-I284+J284-K284)</f>
        <v>105000000</v>
      </c>
      <c r="M284" s="4">
        <f aca="true" t="shared" si="238" ref="M284:X284">(M285)</f>
        <v>45000000</v>
      </c>
      <c r="N284" s="4">
        <f t="shared" si="238"/>
        <v>105000000</v>
      </c>
      <c r="O284" s="4">
        <f t="shared" si="238"/>
        <v>0</v>
      </c>
      <c r="P284" s="4">
        <f t="shared" si="238"/>
        <v>45000000</v>
      </c>
      <c r="Q284" s="4">
        <f t="shared" si="238"/>
        <v>105000000</v>
      </c>
      <c r="R284" s="4">
        <f t="shared" si="238"/>
        <v>0</v>
      </c>
      <c r="S284" s="4">
        <f t="shared" si="238"/>
        <v>35550000</v>
      </c>
      <c r="T284" s="4">
        <f t="shared" si="238"/>
        <v>92550000</v>
      </c>
      <c r="U284" s="4">
        <f t="shared" si="238"/>
        <v>35550000</v>
      </c>
      <c r="V284" s="4">
        <f t="shared" si="238"/>
        <v>92550000</v>
      </c>
      <c r="W284" s="4">
        <f t="shared" si="238"/>
        <v>0</v>
      </c>
      <c r="X284" s="35">
        <f t="shared" si="238"/>
        <v>0</v>
      </c>
    </row>
    <row r="285" spans="1:24" ht="24.75" customHeight="1">
      <c r="A285" s="36" t="s">
        <v>677</v>
      </c>
      <c r="B285" s="58" t="s">
        <v>128</v>
      </c>
      <c r="C285" s="5">
        <v>60000000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45000000</v>
      </c>
      <c r="K285" s="5">
        <v>0</v>
      </c>
      <c r="L285" s="5">
        <f>(C285+H285-I285+J285-K285)</f>
        <v>105000000</v>
      </c>
      <c r="M285" s="5">
        <v>45000000</v>
      </c>
      <c r="N285" s="5">
        <v>105000000</v>
      </c>
      <c r="O285" s="5">
        <f>(L285-N285)</f>
        <v>0</v>
      </c>
      <c r="P285" s="5">
        <v>45000000</v>
      </c>
      <c r="Q285" s="5">
        <v>105000000</v>
      </c>
      <c r="R285" s="5">
        <f>N285-Q285</f>
        <v>0</v>
      </c>
      <c r="S285" s="5">
        <v>35550000</v>
      </c>
      <c r="T285" s="5">
        <v>92550000</v>
      </c>
      <c r="U285" s="5">
        <v>35550000</v>
      </c>
      <c r="V285" s="5">
        <v>92550000</v>
      </c>
      <c r="W285" s="5">
        <f>T285-V285</f>
        <v>0</v>
      </c>
      <c r="X285" s="37">
        <f>L285-Q285</f>
        <v>0</v>
      </c>
    </row>
    <row r="286" spans="1:24" ht="24.75" customHeight="1">
      <c r="A286" s="34" t="s">
        <v>746</v>
      </c>
      <c r="B286" s="57" t="s">
        <v>679</v>
      </c>
      <c r="C286" s="4">
        <f aca="true" t="shared" si="239" ref="C286:X286">C287+C288+C289</f>
        <v>100000000</v>
      </c>
      <c r="D286" s="4">
        <f t="shared" si="239"/>
        <v>0</v>
      </c>
      <c r="E286" s="4">
        <f t="shared" si="239"/>
        <v>0</v>
      </c>
      <c r="F286" s="4">
        <f t="shared" si="239"/>
        <v>0</v>
      </c>
      <c r="G286" s="4">
        <f t="shared" si="239"/>
        <v>0</v>
      </c>
      <c r="H286" s="4">
        <f t="shared" si="239"/>
        <v>42000000</v>
      </c>
      <c r="I286" s="4">
        <f t="shared" si="239"/>
        <v>0</v>
      </c>
      <c r="J286" s="4">
        <f t="shared" si="239"/>
        <v>0</v>
      </c>
      <c r="K286" s="4">
        <f t="shared" si="239"/>
        <v>13220000</v>
      </c>
      <c r="L286" s="4">
        <f t="shared" si="239"/>
        <v>128780000</v>
      </c>
      <c r="M286" s="4">
        <f t="shared" si="239"/>
        <v>0</v>
      </c>
      <c r="N286" s="4">
        <f t="shared" si="239"/>
        <v>128780000</v>
      </c>
      <c r="O286" s="4">
        <f t="shared" si="239"/>
        <v>0</v>
      </c>
      <c r="P286" s="4">
        <f t="shared" si="239"/>
        <v>9450000</v>
      </c>
      <c r="Q286" s="4">
        <f t="shared" si="239"/>
        <v>128780000</v>
      </c>
      <c r="R286" s="4">
        <f t="shared" si="239"/>
        <v>0</v>
      </c>
      <c r="S286" s="4">
        <f t="shared" si="239"/>
        <v>50000000</v>
      </c>
      <c r="T286" s="4">
        <f t="shared" si="239"/>
        <v>78780000</v>
      </c>
      <c r="U286" s="4">
        <f t="shared" si="239"/>
        <v>50000000</v>
      </c>
      <c r="V286" s="4">
        <f t="shared" si="239"/>
        <v>78780000</v>
      </c>
      <c r="W286" s="4">
        <f t="shared" si="239"/>
        <v>0</v>
      </c>
      <c r="X286" s="35">
        <f t="shared" si="239"/>
        <v>0</v>
      </c>
    </row>
    <row r="287" spans="1:24" ht="24.75" customHeight="1">
      <c r="A287" s="36" t="s">
        <v>680</v>
      </c>
      <c r="B287" s="58" t="s">
        <v>340</v>
      </c>
      <c r="C287" s="5">
        <v>50000000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f aca="true" t="shared" si="240" ref="L287:L300">(C287+H287-I287+J287-K287)</f>
        <v>50000000</v>
      </c>
      <c r="M287" s="5">
        <v>0</v>
      </c>
      <c r="N287" s="5">
        <v>50000000</v>
      </c>
      <c r="O287" s="5">
        <f>(L287-N287)</f>
        <v>0</v>
      </c>
      <c r="P287" s="5">
        <v>0</v>
      </c>
      <c r="Q287" s="5">
        <v>50000000</v>
      </c>
      <c r="R287" s="5">
        <f>N287-Q287</f>
        <v>0</v>
      </c>
      <c r="S287" s="5">
        <v>25000000</v>
      </c>
      <c r="T287" s="5">
        <v>50000000</v>
      </c>
      <c r="U287" s="5">
        <v>25000000</v>
      </c>
      <c r="V287" s="5">
        <v>50000000</v>
      </c>
      <c r="W287" s="5">
        <f>T287-V287</f>
        <v>0</v>
      </c>
      <c r="X287" s="37">
        <f>L287-Q287</f>
        <v>0</v>
      </c>
    </row>
    <row r="288" spans="1:24" ht="24.75" customHeight="1">
      <c r="A288" s="36" t="s">
        <v>684</v>
      </c>
      <c r="B288" s="58" t="s">
        <v>64</v>
      </c>
      <c r="C288" s="5">
        <v>50000000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f t="shared" si="240"/>
        <v>50000000</v>
      </c>
      <c r="M288" s="5">
        <v>0</v>
      </c>
      <c r="N288" s="5">
        <v>50000000</v>
      </c>
      <c r="O288" s="5">
        <f>(L288-N288)</f>
        <v>0</v>
      </c>
      <c r="P288" s="5">
        <v>9450000</v>
      </c>
      <c r="Q288" s="5">
        <v>50000000</v>
      </c>
      <c r="R288" s="5">
        <f>N288-Q288</f>
        <v>0</v>
      </c>
      <c r="S288" s="5">
        <v>0</v>
      </c>
      <c r="T288" s="5">
        <v>0</v>
      </c>
      <c r="U288" s="5">
        <v>0</v>
      </c>
      <c r="V288" s="5">
        <v>0</v>
      </c>
      <c r="W288" s="5">
        <f>T288-V288</f>
        <v>0</v>
      </c>
      <c r="X288" s="37">
        <f>L288-Q288</f>
        <v>0</v>
      </c>
    </row>
    <row r="289" spans="1:24" ht="24.75" customHeight="1">
      <c r="A289" s="36" t="s">
        <v>729</v>
      </c>
      <c r="B289" s="58" t="s">
        <v>65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42000000</v>
      </c>
      <c r="I289" s="5">
        <v>0</v>
      </c>
      <c r="J289" s="5">
        <v>0</v>
      </c>
      <c r="K289" s="5">
        <v>13220000</v>
      </c>
      <c r="L289" s="5">
        <f t="shared" si="240"/>
        <v>28780000</v>
      </c>
      <c r="M289" s="5">
        <v>0</v>
      </c>
      <c r="N289" s="5">
        <v>28780000</v>
      </c>
      <c r="O289" s="5">
        <f>(L289-N289)</f>
        <v>0</v>
      </c>
      <c r="P289" s="5">
        <v>0</v>
      </c>
      <c r="Q289" s="5">
        <v>28780000</v>
      </c>
      <c r="R289" s="5">
        <f>N289-Q289</f>
        <v>0</v>
      </c>
      <c r="S289" s="5">
        <v>25000000</v>
      </c>
      <c r="T289" s="5">
        <v>28780000</v>
      </c>
      <c r="U289" s="5">
        <v>25000000</v>
      </c>
      <c r="V289" s="5">
        <v>28780000</v>
      </c>
      <c r="W289" s="5">
        <f>T289-V289</f>
        <v>0</v>
      </c>
      <c r="X289" s="37">
        <f>L289-Q289</f>
        <v>0</v>
      </c>
    </row>
    <row r="290" spans="1:24" ht="54.75" customHeight="1">
      <c r="A290" s="34" t="s">
        <v>169</v>
      </c>
      <c r="B290" s="57" t="s">
        <v>170</v>
      </c>
      <c r="C290" s="4">
        <f aca="true" t="shared" si="241" ref="C290:K290">C291+C293</f>
        <v>100000000</v>
      </c>
      <c r="D290" s="4">
        <f t="shared" si="241"/>
        <v>0</v>
      </c>
      <c r="E290" s="4">
        <f t="shared" si="241"/>
        <v>0</v>
      </c>
      <c r="F290" s="4">
        <f t="shared" si="241"/>
        <v>0</v>
      </c>
      <c r="G290" s="4">
        <f t="shared" si="241"/>
        <v>0</v>
      </c>
      <c r="H290" s="4">
        <f t="shared" si="241"/>
        <v>800898690</v>
      </c>
      <c r="I290" s="4">
        <f t="shared" si="241"/>
        <v>0</v>
      </c>
      <c r="J290" s="4">
        <f t="shared" si="241"/>
        <v>0</v>
      </c>
      <c r="K290" s="4">
        <f t="shared" si="241"/>
        <v>31780000</v>
      </c>
      <c r="L290" s="4">
        <f t="shared" si="240"/>
        <v>869118690</v>
      </c>
      <c r="M290" s="4">
        <f aca="true" t="shared" si="242" ref="M290:X290">M291+M293</f>
        <v>143805348</v>
      </c>
      <c r="N290" s="4">
        <f t="shared" si="242"/>
        <v>769118690</v>
      </c>
      <c r="O290" s="4">
        <f t="shared" si="242"/>
        <v>100000000</v>
      </c>
      <c r="P290" s="4">
        <f t="shared" si="242"/>
        <v>243805348</v>
      </c>
      <c r="Q290" s="4">
        <f t="shared" si="242"/>
        <v>769118690</v>
      </c>
      <c r="R290" s="4">
        <f t="shared" si="242"/>
        <v>0</v>
      </c>
      <c r="S290" s="4">
        <f t="shared" si="242"/>
        <v>155000000</v>
      </c>
      <c r="T290" s="4">
        <f t="shared" si="242"/>
        <v>489313342</v>
      </c>
      <c r="U290" s="4">
        <f t="shared" si="242"/>
        <v>155000000</v>
      </c>
      <c r="V290" s="4">
        <f t="shared" si="242"/>
        <v>489313342</v>
      </c>
      <c r="W290" s="4">
        <f t="shared" si="242"/>
        <v>0</v>
      </c>
      <c r="X290" s="35">
        <f t="shared" si="242"/>
        <v>100000000</v>
      </c>
    </row>
    <row r="291" spans="1:24" ht="24.75" customHeight="1">
      <c r="A291" s="34" t="s">
        <v>171</v>
      </c>
      <c r="B291" s="57" t="s">
        <v>172</v>
      </c>
      <c r="C291" s="4">
        <f aca="true" t="shared" si="243" ref="C291:K291">C292</f>
        <v>50000000</v>
      </c>
      <c r="D291" s="4">
        <f t="shared" si="243"/>
        <v>0</v>
      </c>
      <c r="E291" s="4">
        <f t="shared" si="243"/>
        <v>0</v>
      </c>
      <c r="F291" s="4">
        <f t="shared" si="243"/>
        <v>0</v>
      </c>
      <c r="G291" s="4">
        <f t="shared" si="243"/>
        <v>0</v>
      </c>
      <c r="H291" s="4">
        <f t="shared" si="243"/>
        <v>800898690</v>
      </c>
      <c r="I291" s="4">
        <f t="shared" si="243"/>
        <v>0</v>
      </c>
      <c r="J291" s="4">
        <f t="shared" si="243"/>
        <v>0</v>
      </c>
      <c r="K291" s="4">
        <f t="shared" si="243"/>
        <v>25093342</v>
      </c>
      <c r="L291" s="4">
        <f t="shared" si="240"/>
        <v>825805348</v>
      </c>
      <c r="M291" s="4">
        <f aca="true" t="shared" si="244" ref="M291:X291">M292</f>
        <v>143805348</v>
      </c>
      <c r="N291" s="4">
        <f t="shared" si="244"/>
        <v>725805348</v>
      </c>
      <c r="O291" s="4">
        <f t="shared" si="244"/>
        <v>100000000</v>
      </c>
      <c r="P291" s="4">
        <f t="shared" si="244"/>
        <v>243805348</v>
      </c>
      <c r="Q291" s="4">
        <f t="shared" si="244"/>
        <v>725805348</v>
      </c>
      <c r="R291" s="4">
        <f t="shared" si="244"/>
        <v>0</v>
      </c>
      <c r="S291" s="4">
        <f t="shared" si="244"/>
        <v>155000000</v>
      </c>
      <c r="T291" s="4">
        <f t="shared" si="244"/>
        <v>446000000</v>
      </c>
      <c r="U291" s="4">
        <f t="shared" si="244"/>
        <v>155000000</v>
      </c>
      <c r="V291" s="4">
        <f t="shared" si="244"/>
        <v>446000000</v>
      </c>
      <c r="W291" s="4">
        <f t="shared" si="244"/>
        <v>0</v>
      </c>
      <c r="X291" s="35">
        <f t="shared" si="244"/>
        <v>100000000</v>
      </c>
    </row>
    <row r="292" spans="1:24" ht="36.75" customHeight="1">
      <c r="A292" s="36" t="s">
        <v>173</v>
      </c>
      <c r="B292" s="58" t="s">
        <v>123</v>
      </c>
      <c r="C292" s="5">
        <v>50000000</v>
      </c>
      <c r="D292" s="5">
        <v>0</v>
      </c>
      <c r="E292" s="5">
        <v>0</v>
      </c>
      <c r="F292" s="5">
        <v>0</v>
      </c>
      <c r="G292" s="5">
        <v>0</v>
      </c>
      <c r="H292" s="5">
        <v>800898690</v>
      </c>
      <c r="I292" s="5">
        <v>0</v>
      </c>
      <c r="J292" s="5">
        <v>0</v>
      </c>
      <c r="K292" s="5">
        <v>25093342</v>
      </c>
      <c r="L292" s="5">
        <f t="shared" si="240"/>
        <v>825805348</v>
      </c>
      <c r="M292" s="5">
        <v>143805348</v>
      </c>
      <c r="N292" s="5">
        <v>725805348</v>
      </c>
      <c r="O292" s="5">
        <f>(L292-N292)</f>
        <v>100000000</v>
      </c>
      <c r="P292" s="5">
        <v>243805348</v>
      </c>
      <c r="Q292" s="5">
        <v>725805348</v>
      </c>
      <c r="R292" s="5">
        <f>N292-Q292</f>
        <v>0</v>
      </c>
      <c r="S292" s="5">
        <v>155000000</v>
      </c>
      <c r="T292" s="5">
        <v>446000000</v>
      </c>
      <c r="U292" s="5">
        <v>155000000</v>
      </c>
      <c r="V292" s="5">
        <v>446000000</v>
      </c>
      <c r="W292" s="5">
        <f>T292-V292</f>
        <v>0</v>
      </c>
      <c r="X292" s="37">
        <f>L292-Q292</f>
        <v>100000000</v>
      </c>
    </row>
    <row r="293" spans="1:24" ht="24.75" customHeight="1">
      <c r="A293" s="34" t="s">
        <v>174</v>
      </c>
      <c r="B293" s="57" t="s">
        <v>121</v>
      </c>
      <c r="C293" s="4">
        <f aca="true" t="shared" si="245" ref="C293:K293">C294</f>
        <v>50000000</v>
      </c>
      <c r="D293" s="4">
        <f t="shared" si="245"/>
        <v>0</v>
      </c>
      <c r="E293" s="4">
        <f t="shared" si="245"/>
        <v>0</v>
      </c>
      <c r="F293" s="4">
        <f t="shared" si="245"/>
        <v>0</v>
      </c>
      <c r="G293" s="4">
        <f t="shared" si="245"/>
        <v>0</v>
      </c>
      <c r="H293" s="4">
        <f t="shared" si="245"/>
        <v>0</v>
      </c>
      <c r="I293" s="4">
        <f t="shared" si="245"/>
        <v>0</v>
      </c>
      <c r="J293" s="4">
        <f t="shared" si="245"/>
        <v>0</v>
      </c>
      <c r="K293" s="4">
        <f t="shared" si="245"/>
        <v>6686658</v>
      </c>
      <c r="L293" s="4">
        <f t="shared" si="240"/>
        <v>43313342</v>
      </c>
      <c r="M293" s="4">
        <f aca="true" t="shared" si="246" ref="M293:X293">M294</f>
        <v>0</v>
      </c>
      <c r="N293" s="4">
        <f t="shared" si="246"/>
        <v>43313342</v>
      </c>
      <c r="O293" s="4">
        <f t="shared" si="246"/>
        <v>0</v>
      </c>
      <c r="P293" s="4">
        <f t="shared" si="246"/>
        <v>0</v>
      </c>
      <c r="Q293" s="4">
        <f t="shared" si="246"/>
        <v>43313342</v>
      </c>
      <c r="R293" s="4">
        <f t="shared" si="246"/>
        <v>0</v>
      </c>
      <c r="S293" s="4">
        <f t="shared" si="246"/>
        <v>0</v>
      </c>
      <c r="T293" s="4">
        <f t="shared" si="246"/>
        <v>43313342</v>
      </c>
      <c r="U293" s="4">
        <f t="shared" si="246"/>
        <v>0</v>
      </c>
      <c r="V293" s="4">
        <f t="shared" si="246"/>
        <v>43313342</v>
      </c>
      <c r="W293" s="4">
        <f t="shared" si="246"/>
        <v>0</v>
      </c>
      <c r="X293" s="35">
        <f t="shared" si="246"/>
        <v>0</v>
      </c>
    </row>
    <row r="294" spans="1:24" ht="24.75" customHeight="1">
      <c r="A294" s="36" t="s">
        <v>175</v>
      </c>
      <c r="B294" s="58" t="s">
        <v>176</v>
      </c>
      <c r="C294" s="5">
        <v>50000000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6686658</v>
      </c>
      <c r="L294" s="5">
        <f t="shared" si="240"/>
        <v>43313342</v>
      </c>
      <c r="M294" s="5">
        <v>0</v>
      </c>
      <c r="N294" s="5">
        <v>43313342</v>
      </c>
      <c r="O294" s="5">
        <f>(L294-N294)</f>
        <v>0</v>
      </c>
      <c r="P294" s="5">
        <v>0</v>
      </c>
      <c r="Q294" s="5">
        <v>43313342</v>
      </c>
      <c r="R294" s="5">
        <f>N294-Q294</f>
        <v>0</v>
      </c>
      <c r="S294" s="5">
        <v>0</v>
      </c>
      <c r="T294" s="5">
        <v>43313342</v>
      </c>
      <c r="U294" s="5">
        <v>0</v>
      </c>
      <c r="V294" s="5">
        <v>43313342</v>
      </c>
      <c r="W294" s="5">
        <f>T294-V294</f>
        <v>0</v>
      </c>
      <c r="X294" s="37">
        <f>L294-Q294</f>
        <v>0</v>
      </c>
    </row>
    <row r="295" spans="1:24" ht="42" customHeight="1">
      <c r="A295" s="34" t="s">
        <v>730</v>
      </c>
      <c r="B295" s="57" t="s">
        <v>69</v>
      </c>
      <c r="C295" s="4">
        <f aca="true" t="shared" si="247" ref="C295:K295">C296</f>
        <v>0</v>
      </c>
      <c r="D295" s="4">
        <f t="shared" si="247"/>
        <v>0</v>
      </c>
      <c r="E295" s="4">
        <f t="shared" si="247"/>
        <v>0</v>
      </c>
      <c r="F295" s="4">
        <f t="shared" si="247"/>
        <v>0</v>
      </c>
      <c r="G295" s="4">
        <f t="shared" si="247"/>
        <v>0</v>
      </c>
      <c r="H295" s="4">
        <f t="shared" si="247"/>
        <v>100000000</v>
      </c>
      <c r="I295" s="4">
        <f t="shared" si="247"/>
        <v>0</v>
      </c>
      <c r="J295" s="4">
        <f t="shared" si="247"/>
        <v>0</v>
      </c>
      <c r="K295" s="4">
        <f t="shared" si="247"/>
        <v>0</v>
      </c>
      <c r="L295" s="4">
        <f t="shared" si="240"/>
        <v>100000000</v>
      </c>
      <c r="M295" s="4">
        <f aca="true" t="shared" si="248" ref="M295:X295">M296</f>
        <v>0</v>
      </c>
      <c r="N295" s="4">
        <f t="shared" si="248"/>
        <v>100000000</v>
      </c>
      <c r="O295" s="4">
        <f t="shared" si="248"/>
        <v>0</v>
      </c>
      <c r="P295" s="4">
        <f t="shared" si="248"/>
        <v>0</v>
      </c>
      <c r="Q295" s="4">
        <f t="shared" si="248"/>
        <v>100000000</v>
      </c>
      <c r="R295" s="4">
        <f t="shared" si="248"/>
        <v>0</v>
      </c>
      <c r="S295" s="4">
        <f t="shared" si="248"/>
        <v>5550000</v>
      </c>
      <c r="T295" s="4">
        <f t="shared" si="248"/>
        <v>100000000</v>
      </c>
      <c r="U295" s="4">
        <f t="shared" si="248"/>
        <v>11050000</v>
      </c>
      <c r="V295" s="4">
        <f t="shared" si="248"/>
        <v>100000000</v>
      </c>
      <c r="W295" s="4">
        <f t="shared" si="248"/>
        <v>0</v>
      </c>
      <c r="X295" s="35">
        <f t="shared" si="248"/>
        <v>0</v>
      </c>
    </row>
    <row r="296" spans="1:24" ht="48" customHeight="1">
      <c r="A296" s="36" t="s">
        <v>732</v>
      </c>
      <c r="B296" s="58" t="s">
        <v>731</v>
      </c>
      <c r="C296" s="5">
        <v>0</v>
      </c>
      <c r="D296" s="5">
        <v>0</v>
      </c>
      <c r="E296" s="5">
        <v>0</v>
      </c>
      <c r="F296" s="5">
        <v>0</v>
      </c>
      <c r="G296" s="5">
        <v>0</v>
      </c>
      <c r="H296" s="5">
        <v>100000000</v>
      </c>
      <c r="I296" s="5">
        <v>0</v>
      </c>
      <c r="J296" s="5">
        <v>0</v>
      </c>
      <c r="K296" s="5">
        <v>0</v>
      </c>
      <c r="L296" s="5">
        <f t="shared" si="240"/>
        <v>100000000</v>
      </c>
      <c r="M296" s="5">
        <v>0</v>
      </c>
      <c r="N296" s="5">
        <v>100000000</v>
      </c>
      <c r="O296" s="5">
        <f>(L296-N296)</f>
        <v>0</v>
      </c>
      <c r="P296" s="5">
        <v>0</v>
      </c>
      <c r="Q296" s="5">
        <v>100000000</v>
      </c>
      <c r="R296" s="5">
        <f>N296-Q296</f>
        <v>0</v>
      </c>
      <c r="S296" s="5">
        <v>5550000</v>
      </c>
      <c r="T296" s="5">
        <v>100000000</v>
      </c>
      <c r="U296" s="5">
        <v>11050000</v>
      </c>
      <c r="V296" s="5">
        <v>100000000</v>
      </c>
      <c r="W296" s="5">
        <f>T296-V296</f>
        <v>0</v>
      </c>
      <c r="X296" s="37">
        <f>L296-Q296</f>
        <v>0</v>
      </c>
    </row>
    <row r="297" spans="1:24" ht="45" customHeight="1">
      <c r="A297" s="53" t="s">
        <v>178</v>
      </c>
      <c r="B297" s="57" t="s">
        <v>179</v>
      </c>
      <c r="C297" s="4">
        <f aca="true" t="shared" si="249" ref="C297:K297">C298</f>
        <v>40000000</v>
      </c>
      <c r="D297" s="4">
        <f t="shared" si="249"/>
        <v>0</v>
      </c>
      <c r="E297" s="4">
        <f t="shared" si="249"/>
        <v>0</v>
      </c>
      <c r="F297" s="4">
        <f t="shared" si="249"/>
        <v>0</v>
      </c>
      <c r="G297" s="4">
        <f t="shared" si="249"/>
        <v>0</v>
      </c>
      <c r="H297" s="4">
        <f t="shared" si="249"/>
        <v>0</v>
      </c>
      <c r="I297" s="4">
        <f t="shared" si="249"/>
        <v>0</v>
      </c>
      <c r="J297" s="4">
        <f t="shared" si="249"/>
        <v>0</v>
      </c>
      <c r="K297" s="4">
        <f t="shared" si="249"/>
        <v>0</v>
      </c>
      <c r="L297" s="4">
        <f t="shared" si="240"/>
        <v>40000000</v>
      </c>
      <c r="M297" s="4">
        <f aca="true" t="shared" si="250" ref="M297:X297">M298</f>
        <v>0</v>
      </c>
      <c r="N297" s="4">
        <f t="shared" si="250"/>
        <v>40000000</v>
      </c>
      <c r="O297" s="4">
        <f t="shared" si="250"/>
        <v>0</v>
      </c>
      <c r="P297" s="4">
        <f t="shared" si="250"/>
        <v>0</v>
      </c>
      <c r="Q297" s="4">
        <f t="shared" si="250"/>
        <v>40000000</v>
      </c>
      <c r="R297" s="4">
        <f t="shared" si="250"/>
        <v>0</v>
      </c>
      <c r="S297" s="4">
        <f t="shared" si="250"/>
        <v>0</v>
      </c>
      <c r="T297" s="4">
        <f t="shared" si="250"/>
        <v>40000000</v>
      </c>
      <c r="U297" s="4">
        <f t="shared" si="250"/>
        <v>0</v>
      </c>
      <c r="V297" s="4">
        <f t="shared" si="250"/>
        <v>40000000</v>
      </c>
      <c r="W297" s="4">
        <f t="shared" si="250"/>
        <v>0</v>
      </c>
      <c r="X297" s="35">
        <f t="shared" si="250"/>
        <v>0</v>
      </c>
    </row>
    <row r="298" spans="1:24" ht="24.75" customHeight="1">
      <c r="A298" s="36" t="s">
        <v>181</v>
      </c>
      <c r="B298" s="58" t="s">
        <v>681</v>
      </c>
      <c r="C298" s="5">
        <v>40000000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f t="shared" si="240"/>
        <v>40000000</v>
      </c>
      <c r="M298" s="5">
        <v>0</v>
      </c>
      <c r="N298" s="5">
        <v>40000000</v>
      </c>
      <c r="O298" s="5">
        <f>(L298-N298)</f>
        <v>0</v>
      </c>
      <c r="P298" s="5">
        <v>0</v>
      </c>
      <c r="Q298" s="5">
        <v>40000000</v>
      </c>
      <c r="R298" s="5">
        <f>N298-Q298</f>
        <v>0</v>
      </c>
      <c r="S298" s="5">
        <v>0</v>
      </c>
      <c r="T298" s="5">
        <v>40000000</v>
      </c>
      <c r="U298" s="5">
        <v>0</v>
      </c>
      <c r="V298" s="5">
        <v>40000000</v>
      </c>
      <c r="W298" s="5">
        <f>T298-V298</f>
        <v>0</v>
      </c>
      <c r="X298" s="37">
        <f>L298-Q298</f>
        <v>0</v>
      </c>
    </row>
    <row r="299" spans="1:24" ht="24.75" customHeight="1">
      <c r="A299" s="34" t="s">
        <v>733</v>
      </c>
      <c r="B299" s="57" t="s">
        <v>725</v>
      </c>
      <c r="C299" s="4">
        <f aca="true" t="shared" si="251" ref="C299:K299">C300</f>
        <v>0</v>
      </c>
      <c r="D299" s="4">
        <f t="shared" si="251"/>
        <v>0</v>
      </c>
      <c r="E299" s="4">
        <f t="shared" si="251"/>
        <v>0</v>
      </c>
      <c r="F299" s="4">
        <f t="shared" si="251"/>
        <v>0</v>
      </c>
      <c r="G299" s="4">
        <f t="shared" si="251"/>
        <v>0</v>
      </c>
      <c r="H299" s="4">
        <f t="shared" si="251"/>
        <v>3248077633</v>
      </c>
      <c r="I299" s="4">
        <f t="shared" si="251"/>
        <v>0</v>
      </c>
      <c r="J299" s="4">
        <f t="shared" si="251"/>
        <v>0</v>
      </c>
      <c r="K299" s="4">
        <f t="shared" si="251"/>
        <v>0</v>
      </c>
      <c r="L299" s="4">
        <f t="shared" si="240"/>
        <v>3248077633</v>
      </c>
      <c r="M299" s="4">
        <f aca="true" t="shared" si="252" ref="M299:X299">M300</f>
        <v>-103540575</v>
      </c>
      <c r="N299" s="4">
        <f t="shared" si="252"/>
        <v>3101857023</v>
      </c>
      <c r="O299" s="4">
        <f t="shared" si="252"/>
        <v>146220610</v>
      </c>
      <c r="P299" s="4">
        <f t="shared" si="252"/>
        <v>2484973263</v>
      </c>
      <c r="Q299" s="4">
        <f t="shared" si="252"/>
        <v>3101857023</v>
      </c>
      <c r="R299" s="4">
        <f t="shared" si="252"/>
        <v>0</v>
      </c>
      <c r="S299" s="4">
        <f t="shared" si="252"/>
        <v>616883760</v>
      </c>
      <c r="T299" s="4">
        <f t="shared" si="252"/>
        <v>616883760</v>
      </c>
      <c r="U299" s="4">
        <f t="shared" si="252"/>
        <v>616883760</v>
      </c>
      <c r="V299" s="4">
        <f t="shared" si="252"/>
        <v>616883760</v>
      </c>
      <c r="W299" s="4">
        <f t="shared" si="252"/>
        <v>0</v>
      </c>
      <c r="X299" s="35">
        <f t="shared" si="252"/>
        <v>146220610</v>
      </c>
    </row>
    <row r="300" spans="1:24" ht="24.75" customHeight="1">
      <c r="A300" s="36" t="s">
        <v>734</v>
      </c>
      <c r="B300" s="58" t="s">
        <v>727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3248077633</v>
      </c>
      <c r="I300" s="5">
        <v>0</v>
      </c>
      <c r="J300" s="5">
        <v>0</v>
      </c>
      <c r="K300" s="5">
        <v>0</v>
      </c>
      <c r="L300" s="5">
        <f t="shared" si="240"/>
        <v>3248077633</v>
      </c>
      <c r="M300" s="5">
        <v>-103540575</v>
      </c>
      <c r="N300" s="5">
        <v>3101857023</v>
      </c>
      <c r="O300" s="5">
        <f>(L300-N300)</f>
        <v>146220610</v>
      </c>
      <c r="P300" s="5">
        <v>2484973263</v>
      </c>
      <c r="Q300" s="5">
        <v>3101857023</v>
      </c>
      <c r="R300" s="5">
        <f>N300-Q300</f>
        <v>0</v>
      </c>
      <c r="S300" s="5">
        <v>616883760</v>
      </c>
      <c r="T300" s="5">
        <v>616883760</v>
      </c>
      <c r="U300" s="5">
        <v>616883760</v>
      </c>
      <c r="V300" s="5">
        <v>616883760</v>
      </c>
      <c r="W300" s="5">
        <f>T300-V300</f>
        <v>0</v>
      </c>
      <c r="X300" s="37">
        <f>L300-Q300</f>
        <v>146220610</v>
      </c>
    </row>
    <row r="301" spans="1:24" ht="29.25" customHeight="1">
      <c r="A301" s="34"/>
      <c r="B301" s="57" t="s">
        <v>184</v>
      </c>
      <c r="C301" s="4">
        <f aca="true" t="shared" si="253" ref="C301:X301">C302+C305</f>
        <v>2500000000</v>
      </c>
      <c r="D301" s="4">
        <f t="shared" si="253"/>
        <v>0</v>
      </c>
      <c r="E301" s="4">
        <f t="shared" si="253"/>
        <v>0</v>
      </c>
      <c r="F301" s="4">
        <f t="shared" si="253"/>
        <v>0</v>
      </c>
      <c r="G301" s="4">
        <f t="shared" si="253"/>
        <v>1000</v>
      </c>
      <c r="H301" s="4">
        <f t="shared" si="253"/>
        <v>0</v>
      </c>
      <c r="I301" s="4">
        <f t="shared" si="253"/>
        <v>0</v>
      </c>
      <c r="J301" s="4">
        <f t="shared" si="253"/>
        <v>0</v>
      </c>
      <c r="K301" s="4">
        <f t="shared" si="253"/>
        <v>490467318</v>
      </c>
      <c r="L301" s="4">
        <f t="shared" si="253"/>
        <v>2009532682</v>
      </c>
      <c r="M301" s="4">
        <f t="shared" si="253"/>
        <v>0</v>
      </c>
      <c r="N301" s="4">
        <f t="shared" si="253"/>
        <v>0</v>
      </c>
      <c r="O301" s="4">
        <f t="shared" si="253"/>
        <v>2009532682</v>
      </c>
      <c r="P301" s="4">
        <f t="shared" si="253"/>
        <v>0</v>
      </c>
      <c r="Q301" s="4">
        <f t="shared" si="253"/>
        <v>0</v>
      </c>
      <c r="R301" s="4">
        <f t="shared" si="253"/>
        <v>0</v>
      </c>
      <c r="S301" s="4">
        <f t="shared" si="253"/>
        <v>0</v>
      </c>
      <c r="T301" s="4">
        <f t="shared" si="253"/>
        <v>0</v>
      </c>
      <c r="U301" s="4">
        <f t="shared" si="253"/>
        <v>0</v>
      </c>
      <c r="V301" s="4">
        <f t="shared" si="253"/>
        <v>0</v>
      </c>
      <c r="W301" s="4">
        <f t="shared" si="253"/>
        <v>0</v>
      </c>
      <c r="X301" s="35">
        <f t="shared" si="253"/>
        <v>2009532682</v>
      </c>
    </row>
    <row r="302" spans="1:24" ht="24.75" customHeight="1">
      <c r="A302" s="34" t="s">
        <v>182</v>
      </c>
      <c r="B302" s="57" t="s">
        <v>3</v>
      </c>
      <c r="C302" s="4">
        <f aca="true" t="shared" si="254" ref="C302:K303">C303</f>
        <v>2499999000</v>
      </c>
      <c r="D302" s="4">
        <f t="shared" si="254"/>
        <v>0</v>
      </c>
      <c r="E302" s="4">
        <f t="shared" si="254"/>
        <v>0</v>
      </c>
      <c r="F302" s="4">
        <f t="shared" si="254"/>
        <v>0</v>
      </c>
      <c r="G302" s="4">
        <f t="shared" si="254"/>
        <v>0</v>
      </c>
      <c r="H302" s="4">
        <f t="shared" si="254"/>
        <v>0</v>
      </c>
      <c r="I302" s="4">
        <f t="shared" si="254"/>
        <v>0</v>
      </c>
      <c r="J302" s="4">
        <f t="shared" si="254"/>
        <v>0</v>
      </c>
      <c r="K302" s="4">
        <f t="shared" si="254"/>
        <v>490466318</v>
      </c>
      <c r="L302" s="4">
        <f aca="true" t="shared" si="255" ref="L302:L307">(C302+H302-I302+J302-K302)</f>
        <v>2009532682</v>
      </c>
      <c r="M302" s="4">
        <f aca="true" t="shared" si="256" ref="M302:X303">M303</f>
        <v>0</v>
      </c>
      <c r="N302" s="4">
        <f t="shared" si="256"/>
        <v>0</v>
      </c>
      <c r="O302" s="4">
        <f t="shared" si="256"/>
        <v>2009532682</v>
      </c>
      <c r="P302" s="4">
        <f t="shared" si="256"/>
        <v>0</v>
      </c>
      <c r="Q302" s="4">
        <f t="shared" si="256"/>
        <v>0</v>
      </c>
      <c r="R302" s="4">
        <f t="shared" si="256"/>
        <v>0</v>
      </c>
      <c r="S302" s="4">
        <f t="shared" si="256"/>
        <v>0</v>
      </c>
      <c r="T302" s="4">
        <f t="shared" si="256"/>
        <v>0</v>
      </c>
      <c r="U302" s="4">
        <f t="shared" si="256"/>
        <v>0</v>
      </c>
      <c r="V302" s="4">
        <f t="shared" si="256"/>
        <v>0</v>
      </c>
      <c r="W302" s="4">
        <f t="shared" si="256"/>
        <v>0</v>
      </c>
      <c r="X302" s="35">
        <f t="shared" si="256"/>
        <v>2009532682</v>
      </c>
    </row>
    <row r="303" spans="1:24" ht="24.75" customHeight="1">
      <c r="A303" s="34" t="s">
        <v>183</v>
      </c>
      <c r="B303" s="57" t="s">
        <v>184</v>
      </c>
      <c r="C303" s="4">
        <f t="shared" si="254"/>
        <v>2499999000</v>
      </c>
      <c r="D303" s="4">
        <f t="shared" si="254"/>
        <v>0</v>
      </c>
      <c r="E303" s="4">
        <f t="shared" si="254"/>
        <v>0</v>
      </c>
      <c r="F303" s="4">
        <f t="shared" si="254"/>
        <v>0</v>
      </c>
      <c r="G303" s="4">
        <f t="shared" si="254"/>
        <v>0</v>
      </c>
      <c r="H303" s="4">
        <f t="shared" si="254"/>
        <v>0</v>
      </c>
      <c r="I303" s="4">
        <f t="shared" si="254"/>
        <v>0</v>
      </c>
      <c r="J303" s="4">
        <f t="shared" si="254"/>
        <v>0</v>
      </c>
      <c r="K303" s="4">
        <f t="shared" si="254"/>
        <v>490466318</v>
      </c>
      <c r="L303" s="4">
        <f t="shared" si="255"/>
        <v>2009532682</v>
      </c>
      <c r="M303" s="4">
        <f t="shared" si="256"/>
        <v>0</v>
      </c>
      <c r="N303" s="4">
        <f t="shared" si="256"/>
        <v>0</v>
      </c>
      <c r="O303" s="4">
        <f t="shared" si="256"/>
        <v>2009532682</v>
      </c>
      <c r="P303" s="4">
        <f t="shared" si="256"/>
        <v>0</v>
      </c>
      <c r="Q303" s="4">
        <f t="shared" si="256"/>
        <v>0</v>
      </c>
      <c r="R303" s="4">
        <f t="shared" si="256"/>
        <v>0</v>
      </c>
      <c r="S303" s="4">
        <f t="shared" si="256"/>
        <v>0</v>
      </c>
      <c r="T303" s="4">
        <f t="shared" si="256"/>
        <v>0</v>
      </c>
      <c r="U303" s="4">
        <f t="shared" si="256"/>
        <v>0</v>
      </c>
      <c r="V303" s="4">
        <f t="shared" si="256"/>
        <v>0</v>
      </c>
      <c r="W303" s="4">
        <f t="shared" si="256"/>
        <v>0</v>
      </c>
      <c r="X303" s="35">
        <f t="shared" si="256"/>
        <v>2009532682</v>
      </c>
    </row>
    <row r="304" spans="1:24" ht="24.75" customHeight="1">
      <c r="A304" s="36" t="s">
        <v>185</v>
      </c>
      <c r="B304" s="58" t="s">
        <v>186</v>
      </c>
      <c r="C304" s="5">
        <v>2499999000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490466318</v>
      </c>
      <c r="L304" s="5">
        <f t="shared" si="255"/>
        <v>2009532682</v>
      </c>
      <c r="M304" s="5">
        <v>0</v>
      </c>
      <c r="N304" s="5">
        <v>0</v>
      </c>
      <c r="O304" s="5">
        <f>(L304-N304)</f>
        <v>2009532682</v>
      </c>
      <c r="P304" s="5">
        <v>0</v>
      </c>
      <c r="Q304" s="5">
        <v>0</v>
      </c>
      <c r="R304" s="5">
        <f>N304-Q304</f>
        <v>0</v>
      </c>
      <c r="S304" s="5">
        <v>0</v>
      </c>
      <c r="T304" s="5">
        <v>0</v>
      </c>
      <c r="U304" s="5">
        <v>0</v>
      </c>
      <c r="V304" s="5">
        <v>0</v>
      </c>
      <c r="W304" s="5">
        <f>T304-V304</f>
        <v>0</v>
      </c>
      <c r="X304" s="37">
        <f>L304-Q304</f>
        <v>2009532682</v>
      </c>
    </row>
    <row r="305" spans="1:24" ht="24.75" customHeight="1">
      <c r="A305" s="34" t="s">
        <v>187</v>
      </c>
      <c r="B305" s="57" t="s">
        <v>3</v>
      </c>
      <c r="C305" s="4">
        <f aca="true" t="shared" si="257" ref="C305:K306">C306</f>
        <v>1000</v>
      </c>
      <c r="D305" s="4">
        <f t="shared" si="257"/>
        <v>0</v>
      </c>
      <c r="E305" s="4">
        <f t="shared" si="257"/>
        <v>0</v>
      </c>
      <c r="F305" s="4">
        <f t="shared" si="257"/>
        <v>0</v>
      </c>
      <c r="G305" s="4">
        <f t="shared" si="257"/>
        <v>1000</v>
      </c>
      <c r="H305" s="4">
        <f t="shared" si="257"/>
        <v>0</v>
      </c>
      <c r="I305" s="4">
        <f t="shared" si="257"/>
        <v>0</v>
      </c>
      <c r="J305" s="4">
        <f t="shared" si="257"/>
        <v>0</v>
      </c>
      <c r="K305" s="4">
        <f t="shared" si="257"/>
        <v>1000</v>
      </c>
      <c r="L305" s="4">
        <f t="shared" si="255"/>
        <v>0</v>
      </c>
      <c r="M305" s="4">
        <f aca="true" t="shared" si="258" ref="M305:X306">M306</f>
        <v>0</v>
      </c>
      <c r="N305" s="4">
        <f t="shared" si="258"/>
        <v>0</v>
      </c>
      <c r="O305" s="4">
        <f t="shared" si="258"/>
        <v>0</v>
      </c>
      <c r="P305" s="4">
        <f t="shared" si="258"/>
        <v>0</v>
      </c>
      <c r="Q305" s="4">
        <f t="shared" si="258"/>
        <v>0</v>
      </c>
      <c r="R305" s="4">
        <f t="shared" si="258"/>
        <v>0</v>
      </c>
      <c r="S305" s="4">
        <f t="shared" si="258"/>
        <v>0</v>
      </c>
      <c r="T305" s="4">
        <f t="shared" si="258"/>
        <v>0</v>
      </c>
      <c r="U305" s="4">
        <f t="shared" si="258"/>
        <v>0</v>
      </c>
      <c r="V305" s="4">
        <f t="shared" si="258"/>
        <v>0</v>
      </c>
      <c r="W305" s="4">
        <f t="shared" si="258"/>
        <v>0</v>
      </c>
      <c r="X305" s="35">
        <f t="shared" si="258"/>
        <v>0</v>
      </c>
    </row>
    <row r="306" spans="1:24" ht="24.75" customHeight="1">
      <c r="A306" s="34" t="s">
        <v>188</v>
      </c>
      <c r="B306" s="57" t="s">
        <v>184</v>
      </c>
      <c r="C306" s="4">
        <f t="shared" si="257"/>
        <v>1000</v>
      </c>
      <c r="D306" s="4">
        <f t="shared" si="257"/>
        <v>0</v>
      </c>
      <c r="E306" s="4">
        <f t="shared" si="257"/>
        <v>0</v>
      </c>
      <c r="F306" s="4">
        <f t="shared" si="257"/>
        <v>0</v>
      </c>
      <c r="G306" s="4">
        <f t="shared" si="257"/>
        <v>1000</v>
      </c>
      <c r="H306" s="4">
        <f t="shared" si="257"/>
        <v>0</v>
      </c>
      <c r="I306" s="4">
        <f t="shared" si="257"/>
        <v>0</v>
      </c>
      <c r="J306" s="4">
        <f t="shared" si="257"/>
        <v>0</v>
      </c>
      <c r="K306" s="4">
        <f t="shared" si="257"/>
        <v>1000</v>
      </c>
      <c r="L306" s="4">
        <f t="shared" si="255"/>
        <v>0</v>
      </c>
      <c r="M306" s="4">
        <f t="shared" si="258"/>
        <v>0</v>
      </c>
      <c r="N306" s="4">
        <f t="shared" si="258"/>
        <v>0</v>
      </c>
      <c r="O306" s="4">
        <f t="shared" si="258"/>
        <v>0</v>
      </c>
      <c r="P306" s="4">
        <f t="shared" si="258"/>
        <v>0</v>
      </c>
      <c r="Q306" s="4">
        <f t="shared" si="258"/>
        <v>0</v>
      </c>
      <c r="R306" s="4">
        <f t="shared" si="258"/>
        <v>0</v>
      </c>
      <c r="S306" s="4">
        <f t="shared" si="258"/>
        <v>0</v>
      </c>
      <c r="T306" s="4">
        <f t="shared" si="258"/>
        <v>0</v>
      </c>
      <c r="U306" s="4">
        <f t="shared" si="258"/>
        <v>0</v>
      </c>
      <c r="V306" s="4">
        <f t="shared" si="258"/>
        <v>0</v>
      </c>
      <c r="W306" s="4">
        <f t="shared" si="258"/>
        <v>0</v>
      </c>
      <c r="X306" s="35">
        <f t="shared" si="258"/>
        <v>0</v>
      </c>
    </row>
    <row r="307" spans="1:24" ht="24.75" customHeight="1">
      <c r="A307" s="36" t="s">
        <v>189</v>
      </c>
      <c r="B307" s="58" t="s">
        <v>190</v>
      </c>
      <c r="C307" s="5">
        <v>1000</v>
      </c>
      <c r="D307" s="5">
        <v>0</v>
      </c>
      <c r="E307" s="5">
        <v>0</v>
      </c>
      <c r="F307" s="5">
        <v>0</v>
      </c>
      <c r="G307" s="5">
        <v>1000</v>
      </c>
      <c r="H307" s="5">
        <v>0</v>
      </c>
      <c r="I307" s="5">
        <v>0</v>
      </c>
      <c r="J307" s="5">
        <v>0</v>
      </c>
      <c r="K307" s="5">
        <v>1000</v>
      </c>
      <c r="L307" s="5">
        <f t="shared" si="255"/>
        <v>0</v>
      </c>
      <c r="M307" s="5">
        <v>0</v>
      </c>
      <c r="N307" s="5">
        <v>0</v>
      </c>
      <c r="O307" s="5">
        <f>(L307-N307)</f>
        <v>0</v>
      </c>
      <c r="P307" s="5">
        <v>0</v>
      </c>
      <c r="Q307" s="5">
        <v>0</v>
      </c>
      <c r="R307" s="5">
        <f>N307-Q307</f>
        <v>0</v>
      </c>
      <c r="S307" s="5">
        <v>0</v>
      </c>
      <c r="T307" s="5">
        <v>0</v>
      </c>
      <c r="U307" s="5">
        <v>0</v>
      </c>
      <c r="V307" s="5">
        <v>0</v>
      </c>
      <c r="W307" s="5">
        <f>T307-V307</f>
        <v>0</v>
      </c>
      <c r="X307" s="37">
        <f>L307-Q307</f>
        <v>0</v>
      </c>
    </row>
    <row r="308" spans="1:24" ht="24.75" customHeight="1">
      <c r="A308" s="10"/>
      <c r="B308" s="6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24.75" customHeight="1" thickBot="1">
      <c r="A309" s="10"/>
      <c r="B309" s="6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23.25" customHeight="1">
      <c r="A310" s="52"/>
      <c r="B310" s="62" t="s">
        <v>629</v>
      </c>
      <c r="C310" s="42">
        <f aca="true" t="shared" si="259" ref="C310:X310">C311+C328+C361+C366+C372+C384+C405</f>
        <v>0</v>
      </c>
      <c r="D310" s="42">
        <f t="shared" si="259"/>
        <v>0</v>
      </c>
      <c r="E310" s="42">
        <f t="shared" si="259"/>
        <v>0</v>
      </c>
      <c r="F310" s="42">
        <f t="shared" si="259"/>
        <v>0</v>
      </c>
      <c r="G310" s="42">
        <f t="shared" si="259"/>
        <v>0</v>
      </c>
      <c r="H310" s="42">
        <f t="shared" si="259"/>
        <v>7043913326.64</v>
      </c>
      <c r="I310" s="42">
        <f t="shared" si="259"/>
        <v>0</v>
      </c>
      <c r="J310" s="42">
        <f t="shared" si="259"/>
        <v>0</v>
      </c>
      <c r="K310" s="42">
        <f t="shared" si="259"/>
        <v>0</v>
      </c>
      <c r="L310" s="42">
        <f t="shared" si="259"/>
        <v>7043913326.64</v>
      </c>
      <c r="M310" s="42">
        <f t="shared" si="259"/>
        <v>-2342036158.57</v>
      </c>
      <c r="N310" s="42">
        <f t="shared" si="259"/>
        <v>4701877167.63</v>
      </c>
      <c r="O310" s="42">
        <f t="shared" si="259"/>
        <v>2342036159.01</v>
      </c>
      <c r="P310" s="42">
        <f t="shared" si="259"/>
        <v>-2342036158.57</v>
      </c>
      <c r="Q310" s="42">
        <f t="shared" si="259"/>
        <v>4701877167.63</v>
      </c>
      <c r="R310" s="42">
        <f t="shared" si="259"/>
        <v>0</v>
      </c>
      <c r="S310" s="42">
        <f t="shared" si="259"/>
        <v>2151148828.63</v>
      </c>
      <c r="T310" s="42">
        <f t="shared" si="259"/>
        <v>4701877167.63</v>
      </c>
      <c r="U310" s="42">
        <f>U311+U328+U361+U366+U372+U384+U405</f>
        <v>2186153676.63</v>
      </c>
      <c r="V310" s="42">
        <f t="shared" si="259"/>
        <v>4701877167.63</v>
      </c>
      <c r="W310" s="42">
        <f t="shared" si="259"/>
        <v>0</v>
      </c>
      <c r="X310" s="43">
        <f t="shared" si="259"/>
        <v>2342036159.01</v>
      </c>
    </row>
    <row r="311" spans="1:24" ht="29.25" customHeight="1">
      <c r="A311" s="34"/>
      <c r="B311" s="57" t="s">
        <v>630</v>
      </c>
      <c r="C311" s="4">
        <f aca="true" t="shared" si="260" ref="C311:X311">(C312)</f>
        <v>0</v>
      </c>
      <c r="D311" s="4">
        <f>(D312)</f>
        <v>0</v>
      </c>
      <c r="E311" s="4">
        <f t="shared" si="260"/>
        <v>0</v>
      </c>
      <c r="F311" s="4">
        <f t="shared" si="260"/>
        <v>0</v>
      </c>
      <c r="G311" s="4">
        <f t="shared" si="260"/>
        <v>0</v>
      </c>
      <c r="H311" s="4">
        <f t="shared" si="260"/>
        <v>257418522</v>
      </c>
      <c r="I311" s="4">
        <f t="shared" si="260"/>
        <v>0</v>
      </c>
      <c r="J311" s="4">
        <f t="shared" si="260"/>
        <v>0</v>
      </c>
      <c r="K311" s="4">
        <f t="shared" si="260"/>
        <v>0</v>
      </c>
      <c r="L311" s="4">
        <f t="shared" si="260"/>
        <v>257418522</v>
      </c>
      <c r="M311" s="4">
        <f t="shared" si="260"/>
        <v>-30004774</v>
      </c>
      <c r="N311" s="4">
        <f t="shared" si="260"/>
        <v>227413748</v>
      </c>
      <c r="O311" s="4">
        <f t="shared" si="260"/>
        <v>30004774</v>
      </c>
      <c r="P311" s="4">
        <f t="shared" si="260"/>
        <v>-30004774</v>
      </c>
      <c r="Q311" s="4">
        <f t="shared" si="260"/>
        <v>227413748</v>
      </c>
      <c r="R311" s="4">
        <f t="shared" si="260"/>
        <v>0</v>
      </c>
      <c r="S311" s="4">
        <f t="shared" si="260"/>
        <v>900000</v>
      </c>
      <c r="T311" s="4">
        <f t="shared" si="260"/>
        <v>227413748</v>
      </c>
      <c r="U311" s="4">
        <f t="shared" si="260"/>
        <v>10197200</v>
      </c>
      <c r="V311" s="4">
        <f t="shared" si="260"/>
        <v>227413748</v>
      </c>
      <c r="W311" s="4">
        <f t="shared" si="260"/>
        <v>0</v>
      </c>
      <c r="X311" s="35">
        <f t="shared" si="260"/>
        <v>30004774</v>
      </c>
    </row>
    <row r="312" spans="1:24" ht="24.75" customHeight="1">
      <c r="A312" s="34" t="s">
        <v>455</v>
      </c>
      <c r="B312" s="57" t="s">
        <v>3</v>
      </c>
      <c r="C312" s="4">
        <f>(C313+C316+C326)</f>
        <v>0</v>
      </c>
      <c r="D312" s="4">
        <f>(D313+D316+D326)</f>
        <v>0</v>
      </c>
      <c r="E312" s="4">
        <f aca="true" t="shared" si="261" ref="E312:X312">(E313+E316+E326)</f>
        <v>0</v>
      </c>
      <c r="F312" s="4">
        <f t="shared" si="261"/>
        <v>0</v>
      </c>
      <c r="G312" s="4">
        <f t="shared" si="261"/>
        <v>0</v>
      </c>
      <c r="H312" s="4">
        <f t="shared" si="261"/>
        <v>257418522</v>
      </c>
      <c r="I312" s="4">
        <f t="shared" si="261"/>
        <v>0</v>
      </c>
      <c r="J312" s="4">
        <f t="shared" si="261"/>
        <v>0</v>
      </c>
      <c r="K312" s="4">
        <f t="shared" si="261"/>
        <v>0</v>
      </c>
      <c r="L312" s="4">
        <f t="shared" si="261"/>
        <v>257418522</v>
      </c>
      <c r="M312" s="4">
        <f t="shared" si="261"/>
        <v>-30004774</v>
      </c>
      <c r="N312" s="4">
        <f t="shared" si="261"/>
        <v>227413748</v>
      </c>
      <c r="O312" s="4">
        <f t="shared" si="261"/>
        <v>30004774</v>
      </c>
      <c r="P312" s="4">
        <f t="shared" si="261"/>
        <v>-30004774</v>
      </c>
      <c r="Q312" s="4">
        <f t="shared" si="261"/>
        <v>227413748</v>
      </c>
      <c r="R312" s="4">
        <f t="shared" si="261"/>
        <v>0</v>
      </c>
      <c r="S312" s="4">
        <f t="shared" si="261"/>
        <v>900000</v>
      </c>
      <c r="T312" s="4">
        <f t="shared" si="261"/>
        <v>227413748</v>
      </c>
      <c r="U312" s="4">
        <f t="shared" si="261"/>
        <v>10197200</v>
      </c>
      <c r="V312" s="4">
        <f t="shared" si="261"/>
        <v>227413748</v>
      </c>
      <c r="W312" s="4">
        <f t="shared" si="261"/>
        <v>0</v>
      </c>
      <c r="X312" s="35">
        <f t="shared" si="261"/>
        <v>30004774</v>
      </c>
    </row>
    <row r="313" spans="1:24" ht="24.75" customHeight="1">
      <c r="A313" s="54" t="s">
        <v>698</v>
      </c>
      <c r="B313" s="57" t="s">
        <v>86</v>
      </c>
      <c r="C313" s="4">
        <f>(C314+C315)</f>
        <v>0</v>
      </c>
      <c r="D313" s="4">
        <f aca="true" t="shared" si="262" ref="D313:X313">(D314+D315)</f>
        <v>0</v>
      </c>
      <c r="E313" s="4">
        <f t="shared" si="262"/>
        <v>0</v>
      </c>
      <c r="F313" s="4">
        <f t="shared" si="262"/>
        <v>0</v>
      </c>
      <c r="G313" s="4">
        <f t="shared" si="262"/>
        <v>0</v>
      </c>
      <c r="H313" s="4">
        <f t="shared" si="262"/>
        <v>33109920</v>
      </c>
      <c r="I313" s="4">
        <f t="shared" si="262"/>
        <v>0</v>
      </c>
      <c r="J313" s="4">
        <f t="shared" si="262"/>
        <v>0</v>
      </c>
      <c r="K313" s="4">
        <f t="shared" si="262"/>
        <v>0</v>
      </c>
      <c r="L313" s="4">
        <f t="shared" si="262"/>
        <v>33109920</v>
      </c>
      <c r="M313" s="4">
        <f t="shared" si="262"/>
        <v>-3370</v>
      </c>
      <c r="N313" s="4">
        <f t="shared" si="262"/>
        <v>33106550</v>
      </c>
      <c r="O313" s="4">
        <f t="shared" si="262"/>
        <v>3370</v>
      </c>
      <c r="P313" s="4">
        <f t="shared" si="262"/>
        <v>-3370</v>
      </c>
      <c r="Q313" s="4">
        <f t="shared" si="262"/>
        <v>33106550</v>
      </c>
      <c r="R313" s="4">
        <f t="shared" si="262"/>
        <v>0</v>
      </c>
      <c r="S313" s="4">
        <f t="shared" si="262"/>
        <v>0</v>
      </c>
      <c r="T313" s="4">
        <f t="shared" si="262"/>
        <v>33106550</v>
      </c>
      <c r="U313" s="4">
        <f t="shared" si="262"/>
        <v>0</v>
      </c>
      <c r="V313" s="4">
        <f t="shared" si="262"/>
        <v>33106550</v>
      </c>
      <c r="W313" s="4">
        <f t="shared" si="262"/>
        <v>0</v>
      </c>
      <c r="X313" s="35">
        <f t="shared" si="262"/>
        <v>3370</v>
      </c>
    </row>
    <row r="314" spans="1:24" ht="24.75" customHeight="1">
      <c r="A314" s="36" t="s">
        <v>697</v>
      </c>
      <c r="B314" s="58" t="s">
        <v>125</v>
      </c>
      <c r="C314" s="55">
        <v>0</v>
      </c>
      <c r="D314" s="55">
        <v>0</v>
      </c>
      <c r="E314" s="55">
        <v>0</v>
      </c>
      <c r="F314" s="55">
        <v>0</v>
      </c>
      <c r="G314" s="55">
        <v>0</v>
      </c>
      <c r="H314" s="55">
        <v>18109920</v>
      </c>
      <c r="I314" s="55">
        <v>0</v>
      </c>
      <c r="J314" s="55">
        <v>0</v>
      </c>
      <c r="K314" s="55">
        <v>0</v>
      </c>
      <c r="L314" s="5">
        <f>(C314+H314-I314+J314-K314)</f>
        <v>18109920</v>
      </c>
      <c r="M314" s="5">
        <v>0</v>
      </c>
      <c r="N314" s="5">
        <v>18109920</v>
      </c>
      <c r="O314" s="5">
        <f>(L314-N314)</f>
        <v>0</v>
      </c>
      <c r="P314" s="5">
        <v>0</v>
      </c>
      <c r="Q314" s="5">
        <v>18109920</v>
      </c>
      <c r="R314" s="5">
        <f>N314-Q314</f>
        <v>0</v>
      </c>
      <c r="S314" s="5">
        <v>0</v>
      </c>
      <c r="T314" s="5">
        <v>18109920</v>
      </c>
      <c r="U314" s="5">
        <v>0</v>
      </c>
      <c r="V314" s="5">
        <v>18109920</v>
      </c>
      <c r="W314" s="5">
        <f>T314-V314</f>
        <v>0</v>
      </c>
      <c r="X314" s="37">
        <f>L314-Q314</f>
        <v>0</v>
      </c>
    </row>
    <row r="315" spans="1:24" ht="24.75" customHeight="1">
      <c r="A315" s="36" t="s">
        <v>699</v>
      </c>
      <c r="B315" s="58" t="s">
        <v>126</v>
      </c>
      <c r="C315" s="55">
        <v>0</v>
      </c>
      <c r="D315" s="55">
        <v>0</v>
      </c>
      <c r="E315" s="55">
        <v>0</v>
      </c>
      <c r="F315" s="55">
        <v>0</v>
      </c>
      <c r="G315" s="55">
        <v>0</v>
      </c>
      <c r="H315" s="55">
        <v>15000000</v>
      </c>
      <c r="I315" s="55">
        <v>0</v>
      </c>
      <c r="J315" s="55">
        <v>0</v>
      </c>
      <c r="K315" s="55">
        <v>0</v>
      </c>
      <c r="L315" s="5">
        <f>(C315+H315-I315+J315-K315)</f>
        <v>15000000</v>
      </c>
      <c r="M315" s="5">
        <v>-3370</v>
      </c>
      <c r="N315" s="5">
        <v>14996630</v>
      </c>
      <c r="O315" s="5">
        <f>(L315-N315)</f>
        <v>3370</v>
      </c>
      <c r="P315" s="5">
        <v>-3370</v>
      </c>
      <c r="Q315" s="5">
        <v>14996630</v>
      </c>
      <c r="R315" s="5">
        <f>N315-Q315</f>
        <v>0</v>
      </c>
      <c r="S315" s="5">
        <v>0</v>
      </c>
      <c r="T315" s="5">
        <v>14996630</v>
      </c>
      <c r="U315" s="5">
        <v>0</v>
      </c>
      <c r="V315" s="5">
        <v>14996630</v>
      </c>
      <c r="W315" s="5">
        <f>T315-V315</f>
        <v>0</v>
      </c>
      <c r="X315" s="37">
        <f>L315-Q315</f>
        <v>3370</v>
      </c>
    </row>
    <row r="316" spans="1:24" ht="37.5" customHeight="1">
      <c r="A316" s="54" t="s">
        <v>631</v>
      </c>
      <c r="B316" s="57" t="s">
        <v>419</v>
      </c>
      <c r="C316" s="4">
        <f>C317+C321</f>
        <v>0</v>
      </c>
      <c r="D316" s="4">
        <f aca="true" t="shared" si="263" ref="D316:X316">D317+D321</f>
        <v>0</v>
      </c>
      <c r="E316" s="4">
        <f t="shared" si="263"/>
        <v>0</v>
      </c>
      <c r="F316" s="4">
        <f t="shared" si="263"/>
        <v>0</v>
      </c>
      <c r="G316" s="4">
        <f t="shared" si="263"/>
        <v>0</v>
      </c>
      <c r="H316" s="4">
        <f t="shared" si="263"/>
        <v>115461956</v>
      </c>
      <c r="I316" s="4">
        <f t="shared" si="263"/>
        <v>0</v>
      </c>
      <c r="J316" s="4">
        <f t="shared" si="263"/>
        <v>0</v>
      </c>
      <c r="K316" s="4">
        <f t="shared" si="263"/>
        <v>0</v>
      </c>
      <c r="L316" s="4">
        <f t="shared" si="263"/>
        <v>115461956</v>
      </c>
      <c r="M316" s="4">
        <f t="shared" si="263"/>
        <v>-29424511</v>
      </c>
      <c r="N316" s="4">
        <f t="shared" si="263"/>
        <v>86037445</v>
      </c>
      <c r="O316" s="4">
        <f t="shared" si="263"/>
        <v>29424511</v>
      </c>
      <c r="P316" s="4">
        <f t="shared" si="263"/>
        <v>-29424511</v>
      </c>
      <c r="Q316" s="4">
        <f t="shared" si="263"/>
        <v>86037445</v>
      </c>
      <c r="R316" s="4">
        <f t="shared" si="263"/>
        <v>0</v>
      </c>
      <c r="S316" s="4">
        <f t="shared" si="263"/>
        <v>900000</v>
      </c>
      <c r="T316" s="4">
        <f t="shared" si="263"/>
        <v>86037445</v>
      </c>
      <c r="U316" s="4">
        <f t="shared" si="263"/>
        <v>10197200</v>
      </c>
      <c r="V316" s="4">
        <f t="shared" si="263"/>
        <v>86037445</v>
      </c>
      <c r="W316" s="4">
        <f t="shared" si="263"/>
        <v>0</v>
      </c>
      <c r="X316" s="35">
        <f t="shared" si="263"/>
        <v>29424511</v>
      </c>
    </row>
    <row r="317" spans="1:24" ht="24.75" customHeight="1">
      <c r="A317" s="54" t="s">
        <v>491</v>
      </c>
      <c r="B317" s="57" t="s">
        <v>37</v>
      </c>
      <c r="C317" s="4">
        <f>(C318+C319+C320)</f>
        <v>0</v>
      </c>
      <c r="D317" s="4">
        <f>(D318+D319+D320)</f>
        <v>0</v>
      </c>
      <c r="E317" s="4">
        <f aca="true" t="shared" si="264" ref="E317:X317">(E318+E319+E320)</f>
        <v>0</v>
      </c>
      <c r="F317" s="4">
        <f t="shared" si="264"/>
        <v>0</v>
      </c>
      <c r="G317" s="4">
        <f t="shared" si="264"/>
        <v>0</v>
      </c>
      <c r="H317" s="4">
        <f t="shared" si="264"/>
        <v>38321803</v>
      </c>
      <c r="I317" s="4">
        <f t="shared" si="264"/>
        <v>0</v>
      </c>
      <c r="J317" s="4">
        <f t="shared" si="264"/>
        <v>0</v>
      </c>
      <c r="K317" s="4">
        <f t="shared" si="264"/>
        <v>0</v>
      </c>
      <c r="L317" s="4">
        <f t="shared" si="264"/>
        <v>38321803</v>
      </c>
      <c r="M317" s="4">
        <f t="shared" si="264"/>
        <v>-10658605</v>
      </c>
      <c r="N317" s="4">
        <f t="shared" si="264"/>
        <v>27663198</v>
      </c>
      <c r="O317" s="4">
        <f t="shared" si="264"/>
        <v>10658605</v>
      </c>
      <c r="P317" s="4">
        <f t="shared" si="264"/>
        <v>-10658605</v>
      </c>
      <c r="Q317" s="4">
        <f t="shared" si="264"/>
        <v>27663198</v>
      </c>
      <c r="R317" s="4">
        <f t="shared" si="264"/>
        <v>0</v>
      </c>
      <c r="S317" s="4">
        <f t="shared" si="264"/>
        <v>0</v>
      </c>
      <c r="T317" s="4">
        <f t="shared" si="264"/>
        <v>27663198</v>
      </c>
      <c r="U317" s="4">
        <f t="shared" si="264"/>
        <v>160000</v>
      </c>
      <c r="V317" s="4">
        <f t="shared" si="264"/>
        <v>27663198</v>
      </c>
      <c r="W317" s="4">
        <f t="shared" si="264"/>
        <v>0</v>
      </c>
      <c r="X317" s="35">
        <f t="shared" si="264"/>
        <v>10658605</v>
      </c>
    </row>
    <row r="318" spans="1:24" ht="24.75" customHeight="1">
      <c r="A318" s="36" t="s">
        <v>700</v>
      </c>
      <c r="B318" s="58" t="s">
        <v>135</v>
      </c>
      <c r="C318" s="31">
        <v>0</v>
      </c>
      <c r="D318" s="31">
        <v>0</v>
      </c>
      <c r="E318" s="31">
        <v>0</v>
      </c>
      <c r="F318" s="55">
        <v>0</v>
      </c>
      <c r="G318" s="55">
        <v>0</v>
      </c>
      <c r="H318" s="55">
        <v>12000000</v>
      </c>
      <c r="I318" s="55">
        <v>0</v>
      </c>
      <c r="J318" s="55">
        <v>0</v>
      </c>
      <c r="K318" s="55">
        <v>0</v>
      </c>
      <c r="L318" s="55">
        <f>(C318+H318-I318+J318-K318)</f>
        <v>12000000</v>
      </c>
      <c r="M318" s="5">
        <v>0</v>
      </c>
      <c r="N318" s="5">
        <v>12000000</v>
      </c>
      <c r="O318" s="55">
        <f>(L318-N318)</f>
        <v>0</v>
      </c>
      <c r="P318" s="5">
        <v>0</v>
      </c>
      <c r="Q318" s="5">
        <v>12000000</v>
      </c>
      <c r="R318" s="55">
        <f>N318-Q318</f>
        <v>0</v>
      </c>
      <c r="S318" s="5">
        <v>0</v>
      </c>
      <c r="T318" s="5">
        <v>12000000</v>
      </c>
      <c r="U318" s="5">
        <v>0</v>
      </c>
      <c r="V318" s="5">
        <v>12000000</v>
      </c>
      <c r="W318" s="55">
        <f>T318-V318</f>
        <v>0</v>
      </c>
      <c r="X318" s="56">
        <f>L318-Q318</f>
        <v>0</v>
      </c>
    </row>
    <row r="319" spans="1:24" ht="24.75" customHeight="1">
      <c r="A319" s="36" t="s">
        <v>632</v>
      </c>
      <c r="B319" s="58" t="s">
        <v>71</v>
      </c>
      <c r="C319" s="31">
        <v>0</v>
      </c>
      <c r="D319" s="31">
        <v>0</v>
      </c>
      <c r="E319" s="31">
        <v>0</v>
      </c>
      <c r="F319" s="55">
        <v>0</v>
      </c>
      <c r="G319" s="55">
        <v>0</v>
      </c>
      <c r="H319" s="55">
        <v>20125332</v>
      </c>
      <c r="I319" s="55">
        <v>0</v>
      </c>
      <c r="J319" s="55">
        <v>0</v>
      </c>
      <c r="K319" s="55">
        <v>0</v>
      </c>
      <c r="L319" s="55">
        <f>(C319+H319-I319+J319-K319)</f>
        <v>20125332</v>
      </c>
      <c r="M319" s="5">
        <v>-8408597</v>
      </c>
      <c r="N319" s="5">
        <v>11716735</v>
      </c>
      <c r="O319" s="55">
        <f>(L319-N319)</f>
        <v>8408597</v>
      </c>
      <c r="P319" s="5">
        <v>-8408597</v>
      </c>
      <c r="Q319" s="5">
        <v>11716735</v>
      </c>
      <c r="R319" s="55">
        <f>N319-Q319</f>
        <v>0</v>
      </c>
      <c r="S319" s="5">
        <v>0</v>
      </c>
      <c r="T319" s="5">
        <v>11716735</v>
      </c>
      <c r="U319" s="5">
        <v>160000</v>
      </c>
      <c r="V319" s="5">
        <v>11716735</v>
      </c>
      <c r="W319" s="55">
        <f>T319-V319</f>
        <v>0</v>
      </c>
      <c r="X319" s="56">
        <f>L319-Q319</f>
        <v>8408597</v>
      </c>
    </row>
    <row r="320" spans="1:24" ht="24.75" customHeight="1">
      <c r="A320" s="36" t="s">
        <v>633</v>
      </c>
      <c r="B320" s="58" t="s">
        <v>73</v>
      </c>
      <c r="C320" s="31">
        <v>0</v>
      </c>
      <c r="D320" s="31">
        <v>0</v>
      </c>
      <c r="E320" s="31">
        <v>0</v>
      </c>
      <c r="F320" s="55">
        <v>0</v>
      </c>
      <c r="G320" s="55">
        <v>0</v>
      </c>
      <c r="H320" s="55">
        <v>6196471</v>
      </c>
      <c r="I320" s="55">
        <v>0</v>
      </c>
      <c r="J320" s="55">
        <v>0</v>
      </c>
      <c r="K320" s="55">
        <v>0</v>
      </c>
      <c r="L320" s="55">
        <f>(C320+H320-I320+J320-K320)</f>
        <v>6196471</v>
      </c>
      <c r="M320" s="5">
        <v>-2250008</v>
      </c>
      <c r="N320" s="5">
        <v>3946463</v>
      </c>
      <c r="O320" s="55">
        <f>(L320-N320)</f>
        <v>2250008</v>
      </c>
      <c r="P320" s="5">
        <v>-2250008</v>
      </c>
      <c r="Q320" s="5">
        <v>3946463</v>
      </c>
      <c r="R320" s="55">
        <f>N320-Q320</f>
        <v>0</v>
      </c>
      <c r="S320" s="5">
        <v>0</v>
      </c>
      <c r="T320" s="5">
        <v>3946463</v>
      </c>
      <c r="U320" s="5">
        <v>0</v>
      </c>
      <c r="V320" s="5">
        <v>3946463</v>
      </c>
      <c r="W320" s="55">
        <f>T320-V320</f>
        <v>0</v>
      </c>
      <c r="X320" s="56">
        <f>L320-Q320</f>
        <v>2250008</v>
      </c>
    </row>
    <row r="321" spans="1:24" ht="24.75" customHeight="1">
      <c r="A321" s="34" t="s">
        <v>496</v>
      </c>
      <c r="B321" s="57" t="s">
        <v>39</v>
      </c>
      <c r="C321" s="4">
        <f>SUM(C322:C325)</f>
        <v>0</v>
      </c>
      <c r="D321" s="4">
        <f aca="true" t="shared" si="265" ref="D321:X321">SUM(D322:D325)</f>
        <v>0</v>
      </c>
      <c r="E321" s="4">
        <f t="shared" si="265"/>
        <v>0</v>
      </c>
      <c r="F321" s="4">
        <f t="shared" si="265"/>
        <v>0</v>
      </c>
      <c r="G321" s="4">
        <f t="shared" si="265"/>
        <v>0</v>
      </c>
      <c r="H321" s="4">
        <f t="shared" si="265"/>
        <v>77140153</v>
      </c>
      <c r="I321" s="4">
        <f t="shared" si="265"/>
        <v>0</v>
      </c>
      <c r="J321" s="4">
        <f t="shared" si="265"/>
        <v>0</v>
      </c>
      <c r="K321" s="4">
        <f t="shared" si="265"/>
        <v>0</v>
      </c>
      <c r="L321" s="4">
        <f t="shared" si="265"/>
        <v>77140153</v>
      </c>
      <c r="M321" s="4">
        <f t="shared" si="265"/>
        <v>-18765906</v>
      </c>
      <c r="N321" s="4">
        <f t="shared" si="265"/>
        <v>58374247</v>
      </c>
      <c r="O321" s="4">
        <f t="shared" si="265"/>
        <v>18765906</v>
      </c>
      <c r="P321" s="4">
        <f t="shared" si="265"/>
        <v>-18765906</v>
      </c>
      <c r="Q321" s="4">
        <f t="shared" si="265"/>
        <v>58374247</v>
      </c>
      <c r="R321" s="4">
        <f t="shared" si="265"/>
        <v>0</v>
      </c>
      <c r="S321" s="4">
        <f t="shared" si="265"/>
        <v>900000</v>
      </c>
      <c r="T321" s="4">
        <f t="shared" si="265"/>
        <v>58374247</v>
      </c>
      <c r="U321" s="4">
        <f t="shared" si="265"/>
        <v>10037200</v>
      </c>
      <c r="V321" s="4">
        <f t="shared" si="265"/>
        <v>58374247</v>
      </c>
      <c r="W321" s="4">
        <f t="shared" si="265"/>
        <v>0</v>
      </c>
      <c r="X321" s="35">
        <f t="shared" si="265"/>
        <v>18765906</v>
      </c>
    </row>
    <row r="322" spans="1:24" ht="24.75" customHeight="1">
      <c r="A322" s="36" t="s">
        <v>701</v>
      </c>
      <c r="B322" s="58" t="s">
        <v>74</v>
      </c>
      <c r="C322" s="31">
        <v>0</v>
      </c>
      <c r="D322" s="31">
        <v>0</v>
      </c>
      <c r="E322" s="31">
        <v>0</v>
      </c>
      <c r="F322" s="55">
        <v>0</v>
      </c>
      <c r="G322" s="55">
        <v>0</v>
      </c>
      <c r="H322" s="55">
        <v>9621883</v>
      </c>
      <c r="I322" s="55">
        <v>0</v>
      </c>
      <c r="J322" s="55">
        <v>0</v>
      </c>
      <c r="K322" s="55">
        <v>0</v>
      </c>
      <c r="L322" s="55">
        <f>(C322+H322-I322+J322-K322)</f>
        <v>9621883</v>
      </c>
      <c r="M322" s="5">
        <v>-1</v>
      </c>
      <c r="N322" s="5">
        <v>9621882</v>
      </c>
      <c r="O322" s="55">
        <f>(L322-N322)</f>
        <v>1</v>
      </c>
      <c r="P322" s="5">
        <v>-1</v>
      </c>
      <c r="Q322" s="5">
        <v>9621882</v>
      </c>
      <c r="R322" s="55">
        <f>N322-Q322</f>
        <v>0</v>
      </c>
      <c r="S322" s="5">
        <v>0</v>
      </c>
      <c r="T322" s="5">
        <v>9621882</v>
      </c>
      <c r="U322" s="5">
        <v>0</v>
      </c>
      <c r="V322" s="5">
        <v>9621882</v>
      </c>
      <c r="W322" s="55">
        <f>T322-V322</f>
        <v>0</v>
      </c>
      <c r="X322" s="56">
        <f>L322-Q322</f>
        <v>1</v>
      </c>
    </row>
    <row r="323" spans="1:24" ht="24.75" customHeight="1">
      <c r="A323" s="36" t="s">
        <v>634</v>
      </c>
      <c r="B323" s="58" t="s">
        <v>40</v>
      </c>
      <c r="C323" s="31">
        <v>0</v>
      </c>
      <c r="D323" s="31">
        <v>0</v>
      </c>
      <c r="E323" s="31">
        <v>0</v>
      </c>
      <c r="F323" s="55">
        <v>0</v>
      </c>
      <c r="G323" s="55">
        <v>0</v>
      </c>
      <c r="H323" s="55">
        <v>11652040</v>
      </c>
      <c r="I323" s="55">
        <v>0</v>
      </c>
      <c r="J323" s="55">
        <v>0</v>
      </c>
      <c r="K323" s="55">
        <v>0</v>
      </c>
      <c r="L323" s="55">
        <f>(C323+H323-I323+J323-K323)</f>
        <v>11652040</v>
      </c>
      <c r="M323" s="5">
        <v>-10752040</v>
      </c>
      <c r="N323" s="5">
        <v>900000</v>
      </c>
      <c r="O323" s="55">
        <f>(L323-N323)</f>
        <v>10752040</v>
      </c>
      <c r="P323" s="5">
        <v>-10752040</v>
      </c>
      <c r="Q323" s="5">
        <v>900000</v>
      </c>
      <c r="R323" s="55">
        <f>N323-Q323</f>
        <v>0</v>
      </c>
      <c r="S323" s="5">
        <v>900000</v>
      </c>
      <c r="T323" s="5">
        <v>900000</v>
      </c>
      <c r="U323" s="5">
        <v>900000</v>
      </c>
      <c r="V323" s="5">
        <v>900000</v>
      </c>
      <c r="W323" s="55">
        <f>T323-V323</f>
        <v>0</v>
      </c>
      <c r="X323" s="56">
        <f>L323-Q323</f>
        <v>10752040</v>
      </c>
    </row>
    <row r="324" spans="1:24" ht="24.75" customHeight="1">
      <c r="A324" s="36" t="s">
        <v>635</v>
      </c>
      <c r="B324" s="58" t="s">
        <v>72</v>
      </c>
      <c r="C324" s="31">
        <v>0</v>
      </c>
      <c r="D324" s="31">
        <v>0</v>
      </c>
      <c r="E324" s="31">
        <v>0</v>
      </c>
      <c r="F324" s="55">
        <v>0</v>
      </c>
      <c r="G324" s="55">
        <v>0</v>
      </c>
      <c r="H324" s="55">
        <v>11137200</v>
      </c>
      <c r="I324" s="55">
        <v>0</v>
      </c>
      <c r="J324" s="55">
        <v>0</v>
      </c>
      <c r="K324" s="55">
        <v>0</v>
      </c>
      <c r="L324" s="55">
        <f>(C324+H324-I324+J324-K324)</f>
        <v>11137200</v>
      </c>
      <c r="M324" s="5">
        <v>-2000000</v>
      </c>
      <c r="N324" s="5">
        <v>9137200</v>
      </c>
      <c r="O324" s="55">
        <f>(L324-N324)</f>
        <v>2000000</v>
      </c>
      <c r="P324" s="5">
        <v>-2000000</v>
      </c>
      <c r="Q324" s="5">
        <v>9137200</v>
      </c>
      <c r="R324" s="55">
        <f>N324-Q324</f>
        <v>0</v>
      </c>
      <c r="S324" s="5">
        <v>0</v>
      </c>
      <c r="T324" s="5">
        <v>9137200</v>
      </c>
      <c r="U324" s="5">
        <v>9137200</v>
      </c>
      <c r="V324" s="5">
        <v>9137200</v>
      </c>
      <c r="W324" s="55">
        <f>T324-V324</f>
        <v>0</v>
      </c>
      <c r="X324" s="56">
        <f>L324-Q324</f>
        <v>2000000</v>
      </c>
    </row>
    <row r="325" spans="1:24" ht="24.75" customHeight="1">
      <c r="A325" s="36" t="s">
        <v>636</v>
      </c>
      <c r="B325" s="58" t="s">
        <v>75</v>
      </c>
      <c r="C325" s="31">
        <v>0</v>
      </c>
      <c r="D325" s="31">
        <v>0</v>
      </c>
      <c r="E325" s="31">
        <v>0</v>
      </c>
      <c r="F325" s="55">
        <v>0</v>
      </c>
      <c r="G325" s="55">
        <v>0</v>
      </c>
      <c r="H325" s="55">
        <v>44729030</v>
      </c>
      <c r="I325" s="55">
        <v>0</v>
      </c>
      <c r="J325" s="55">
        <v>0</v>
      </c>
      <c r="K325" s="55">
        <v>0</v>
      </c>
      <c r="L325" s="55">
        <f>(C325+H325-I325+J325-K325)</f>
        <v>44729030</v>
      </c>
      <c r="M325" s="5">
        <v>-6013865</v>
      </c>
      <c r="N325" s="5">
        <v>38715165</v>
      </c>
      <c r="O325" s="55">
        <f>(L325-N325)</f>
        <v>6013865</v>
      </c>
      <c r="P325" s="5">
        <v>-6013865</v>
      </c>
      <c r="Q325" s="5">
        <v>38715165</v>
      </c>
      <c r="R325" s="55">
        <f>N325-Q325</f>
        <v>0</v>
      </c>
      <c r="S325" s="5">
        <v>0</v>
      </c>
      <c r="T325" s="5">
        <v>38715165</v>
      </c>
      <c r="U325" s="5">
        <v>0</v>
      </c>
      <c r="V325" s="5">
        <v>38715165</v>
      </c>
      <c r="W325" s="55">
        <f>T325-V325</f>
        <v>0</v>
      </c>
      <c r="X325" s="56">
        <f>L325-Q325</f>
        <v>6013865</v>
      </c>
    </row>
    <row r="326" spans="1:24" ht="28.5" customHeight="1">
      <c r="A326" s="34" t="s">
        <v>637</v>
      </c>
      <c r="B326" s="57" t="s">
        <v>440</v>
      </c>
      <c r="C326" s="4">
        <f aca="true" t="shared" si="266" ref="C326:X326">C327</f>
        <v>0</v>
      </c>
      <c r="D326" s="4">
        <f>D327</f>
        <v>0</v>
      </c>
      <c r="E326" s="4">
        <f t="shared" si="266"/>
        <v>0</v>
      </c>
      <c r="F326" s="4">
        <f t="shared" si="266"/>
        <v>0</v>
      </c>
      <c r="G326" s="4">
        <f t="shared" si="266"/>
        <v>0</v>
      </c>
      <c r="H326" s="4">
        <f t="shared" si="266"/>
        <v>108846646</v>
      </c>
      <c r="I326" s="4">
        <f t="shared" si="266"/>
        <v>0</v>
      </c>
      <c r="J326" s="4">
        <f t="shared" si="266"/>
        <v>0</v>
      </c>
      <c r="K326" s="4">
        <f t="shared" si="266"/>
        <v>0</v>
      </c>
      <c r="L326" s="4">
        <f t="shared" si="266"/>
        <v>108846646</v>
      </c>
      <c r="M326" s="4">
        <f t="shared" si="266"/>
        <v>-576893</v>
      </c>
      <c r="N326" s="4">
        <f t="shared" si="266"/>
        <v>108269753</v>
      </c>
      <c r="O326" s="4">
        <f t="shared" si="266"/>
        <v>576893</v>
      </c>
      <c r="P326" s="4">
        <f t="shared" si="266"/>
        <v>-576893</v>
      </c>
      <c r="Q326" s="4">
        <f t="shared" si="266"/>
        <v>108269753</v>
      </c>
      <c r="R326" s="4">
        <f t="shared" si="266"/>
        <v>0</v>
      </c>
      <c r="S326" s="4">
        <f t="shared" si="266"/>
        <v>0</v>
      </c>
      <c r="T326" s="4">
        <f t="shared" si="266"/>
        <v>108269753</v>
      </c>
      <c r="U326" s="4">
        <f t="shared" si="266"/>
        <v>0</v>
      </c>
      <c r="V326" s="4">
        <f t="shared" si="266"/>
        <v>108269753</v>
      </c>
      <c r="W326" s="4">
        <f t="shared" si="266"/>
        <v>0</v>
      </c>
      <c r="X326" s="35">
        <f t="shared" si="266"/>
        <v>576893</v>
      </c>
    </row>
    <row r="327" spans="1:24" ht="24.75" customHeight="1">
      <c r="A327" s="36" t="s">
        <v>638</v>
      </c>
      <c r="B327" s="58" t="s">
        <v>442</v>
      </c>
      <c r="C327" s="31">
        <v>0</v>
      </c>
      <c r="D327" s="31">
        <v>0</v>
      </c>
      <c r="E327" s="31">
        <v>0</v>
      </c>
      <c r="F327" s="31">
        <v>0</v>
      </c>
      <c r="G327" s="55">
        <v>0</v>
      </c>
      <c r="H327" s="55">
        <v>108846646</v>
      </c>
      <c r="I327" s="55">
        <v>0</v>
      </c>
      <c r="J327" s="55">
        <v>0</v>
      </c>
      <c r="K327" s="55">
        <v>0</v>
      </c>
      <c r="L327" s="55">
        <f>(C327+H327-I327+J327-K327)</f>
        <v>108846646</v>
      </c>
      <c r="M327" s="5">
        <v>-576893</v>
      </c>
      <c r="N327" s="5">
        <v>108269753</v>
      </c>
      <c r="O327" s="55">
        <f>(L327-N327)</f>
        <v>576893</v>
      </c>
      <c r="P327" s="5">
        <v>-576893</v>
      </c>
      <c r="Q327" s="5">
        <v>108269753</v>
      </c>
      <c r="R327" s="55">
        <f>N327-Q327</f>
        <v>0</v>
      </c>
      <c r="S327" s="5">
        <v>0</v>
      </c>
      <c r="T327" s="5">
        <v>108269753</v>
      </c>
      <c r="U327" s="5">
        <v>0</v>
      </c>
      <c r="V327" s="5">
        <v>108269753</v>
      </c>
      <c r="W327" s="55">
        <f>T327-V327</f>
        <v>0</v>
      </c>
      <c r="X327" s="56">
        <f>L327-Q327</f>
        <v>576893</v>
      </c>
    </row>
    <row r="328" spans="1:24" ht="32.25" customHeight="1">
      <c r="A328" s="34"/>
      <c r="B328" s="57" t="s">
        <v>639</v>
      </c>
      <c r="C328" s="4">
        <f>C329+C333+C347</f>
        <v>0</v>
      </c>
      <c r="D328" s="4">
        <f>D329+D333+D347</f>
        <v>0</v>
      </c>
      <c r="E328" s="4">
        <f aca="true" t="shared" si="267" ref="E328:X328">E329+E333+E347</f>
        <v>0</v>
      </c>
      <c r="F328" s="4">
        <f t="shared" si="267"/>
        <v>0</v>
      </c>
      <c r="G328" s="4">
        <f t="shared" si="267"/>
        <v>0</v>
      </c>
      <c r="H328" s="4">
        <f t="shared" si="267"/>
        <v>24724528</v>
      </c>
      <c r="I328" s="4">
        <f t="shared" si="267"/>
        <v>0</v>
      </c>
      <c r="J328" s="4">
        <f t="shared" si="267"/>
        <v>0</v>
      </c>
      <c r="K328" s="4">
        <f t="shared" si="267"/>
        <v>0</v>
      </c>
      <c r="L328" s="4">
        <f t="shared" si="267"/>
        <v>24724528</v>
      </c>
      <c r="M328" s="4">
        <f t="shared" si="267"/>
        <v>-5856007</v>
      </c>
      <c r="N328" s="4">
        <f t="shared" si="267"/>
        <v>18868521</v>
      </c>
      <c r="O328" s="4">
        <f t="shared" si="267"/>
        <v>5856007</v>
      </c>
      <c r="P328" s="4">
        <f t="shared" si="267"/>
        <v>-5856007</v>
      </c>
      <c r="Q328" s="4">
        <f t="shared" si="267"/>
        <v>18868521</v>
      </c>
      <c r="R328" s="4">
        <f t="shared" si="267"/>
        <v>0</v>
      </c>
      <c r="S328" s="4">
        <f t="shared" si="267"/>
        <v>0</v>
      </c>
      <c r="T328" s="4">
        <f t="shared" si="267"/>
        <v>18868521</v>
      </c>
      <c r="U328" s="4">
        <f t="shared" si="267"/>
        <v>0</v>
      </c>
      <c r="V328" s="4">
        <f t="shared" si="267"/>
        <v>18868521</v>
      </c>
      <c r="W328" s="4">
        <f t="shared" si="267"/>
        <v>0</v>
      </c>
      <c r="X328" s="35">
        <f t="shared" si="267"/>
        <v>5856007</v>
      </c>
    </row>
    <row r="329" spans="1:24" ht="24.75" customHeight="1">
      <c r="A329" s="34"/>
      <c r="B329" s="57" t="s">
        <v>640</v>
      </c>
      <c r="C329" s="4">
        <f aca="true" t="shared" si="268" ref="C329:X329">C330</f>
        <v>0</v>
      </c>
      <c r="D329" s="4">
        <f>D330</f>
        <v>0</v>
      </c>
      <c r="E329" s="4">
        <f t="shared" si="268"/>
        <v>0</v>
      </c>
      <c r="F329" s="4">
        <f t="shared" si="268"/>
        <v>0</v>
      </c>
      <c r="G329" s="4">
        <f t="shared" si="268"/>
        <v>0</v>
      </c>
      <c r="H329" s="4">
        <f t="shared" si="268"/>
        <v>11323334</v>
      </c>
      <c r="I329" s="4">
        <f t="shared" si="268"/>
        <v>0</v>
      </c>
      <c r="J329" s="4">
        <f t="shared" si="268"/>
        <v>0</v>
      </c>
      <c r="K329" s="4">
        <f t="shared" si="268"/>
        <v>0</v>
      </c>
      <c r="L329" s="4">
        <f t="shared" si="268"/>
        <v>11323334</v>
      </c>
      <c r="M329" s="4">
        <f t="shared" si="268"/>
        <v>-5303334</v>
      </c>
      <c r="N329" s="4">
        <f t="shared" si="268"/>
        <v>6020000</v>
      </c>
      <c r="O329" s="4">
        <f t="shared" si="268"/>
        <v>5303334</v>
      </c>
      <c r="P329" s="4">
        <f t="shared" si="268"/>
        <v>-5303334</v>
      </c>
      <c r="Q329" s="4">
        <f t="shared" si="268"/>
        <v>6020000</v>
      </c>
      <c r="R329" s="4">
        <f t="shared" si="268"/>
        <v>0</v>
      </c>
      <c r="S329" s="4">
        <f t="shared" si="268"/>
        <v>0</v>
      </c>
      <c r="T329" s="4">
        <f t="shared" si="268"/>
        <v>6020000</v>
      </c>
      <c r="U329" s="4">
        <f t="shared" si="268"/>
        <v>0</v>
      </c>
      <c r="V329" s="4">
        <f t="shared" si="268"/>
        <v>6020000</v>
      </c>
      <c r="W329" s="4">
        <f t="shared" si="268"/>
        <v>0</v>
      </c>
      <c r="X329" s="35">
        <f t="shared" si="268"/>
        <v>5303334</v>
      </c>
    </row>
    <row r="330" spans="1:24" ht="24.75" customHeight="1">
      <c r="A330" s="34" t="s">
        <v>455</v>
      </c>
      <c r="B330" s="57" t="s">
        <v>3</v>
      </c>
      <c r="C330" s="4">
        <f aca="true" t="shared" si="269" ref="C330:X330">C331</f>
        <v>0</v>
      </c>
      <c r="D330" s="4">
        <f>D331</f>
        <v>0</v>
      </c>
      <c r="E330" s="4">
        <f t="shared" si="269"/>
        <v>0</v>
      </c>
      <c r="F330" s="4">
        <f t="shared" si="269"/>
        <v>0</v>
      </c>
      <c r="G330" s="4">
        <f t="shared" si="269"/>
        <v>0</v>
      </c>
      <c r="H330" s="4">
        <f t="shared" si="269"/>
        <v>11323334</v>
      </c>
      <c r="I330" s="4">
        <f t="shared" si="269"/>
        <v>0</v>
      </c>
      <c r="J330" s="4">
        <f t="shared" si="269"/>
        <v>0</v>
      </c>
      <c r="K330" s="4">
        <f t="shared" si="269"/>
        <v>0</v>
      </c>
      <c r="L330" s="4">
        <f t="shared" si="269"/>
        <v>11323334</v>
      </c>
      <c r="M330" s="4">
        <f t="shared" si="269"/>
        <v>-5303334</v>
      </c>
      <c r="N330" s="4">
        <f t="shared" si="269"/>
        <v>6020000</v>
      </c>
      <c r="O330" s="4">
        <f t="shared" si="269"/>
        <v>5303334</v>
      </c>
      <c r="P330" s="4">
        <f t="shared" si="269"/>
        <v>-5303334</v>
      </c>
      <c r="Q330" s="4">
        <f t="shared" si="269"/>
        <v>6020000</v>
      </c>
      <c r="R330" s="4">
        <f t="shared" si="269"/>
        <v>0</v>
      </c>
      <c r="S330" s="4">
        <f t="shared" si="269"/>
        <v>0</v>
      </c>
      <c r="T330" s="4">
        <f t="shared" si="269"/>
        <v>6020000</v>
      </c>
      <c r="U330" s="4">
        <f t="shared" si="269"/>
        <v>0</v>
      </c>
      <c r="V330" s="4">
        <f t="shared" si="269"/>
        <v>6020000</v>
      </c>
      <c r="W330" s="4">
        <f t="shared" si="269"/>
        <v>0</v>
      </c>
      <c r="X330" s="35">
        <f t="shared" si="269"/>
        <v>5303334</v>
      </c>
    </row>
    <row r="331" spans="1:24" ht="24.75" customHeight="1">
      <c r="A331" s="34" t="s">
        <v>641</v>
      </c>
      <c r="B331" s="57" t="s">
        <v>44</v>
      </c>
      <c r="C331" s="4">
        <f aca="true" t="shared" si="270" ref="C331:X331">(C332)</f>
        <v>0</v>
      </c>
      <c r="D331" s="4">
        <f>(D332)</f>
        <v>0</v>
      </c>
      <c r="E331" s="4">
        <f t="shared" si="270"/>
        <v>0</v>
      </c>
      <c r="F331" s="4">
        <f t="shared" si="270"/>
        <v>0</v>
      </c>
      <c r="G331" s="4">
        <f t="shared" si="270"/>
        <v>0</v>
      </c>
      <c r="H331" s="4">
        <f t="shared" si="270"/>
        <v>11323334</v>
      </c>
      <c r="I331" s="4">
        <f t="shared" si="270"/>
        <v>0</v>
      </c>
      <c r="J331" s="4">
        <f t="shared" si="270"/>
        <v>0</v>
      </c>
      <c r="K331" s="4">
        <f t="shared" si="270"/>
        <v>0</v>
      </c>
      <c r="L331" s="4">
        <f t="shared" si="270"/>
        <v>11323334</v>
      </c>
      <c r="M331" s="4">
        <f t="shared" si="270"/>
        <v>-5303334</v>
      </c>
      <c r="N331" s="4">
        <f t="shared" si="270"/>
        <v>6020000</v>
      </c>
      <c r="O331" s="4">
        <f t="shared" si="270"/>
        <v>5303334</v>
      </c>
      <c r="P331" s="4">
        <f t="shared" si="270"/>
        <v>-5303334</v>
      </c>
      <c r="Q331" s="4">
        <f t="shared" si="270"/>
        <v>6020000</v>
      </c>
      <c r="R331" s="4">
        <f t="shared" si="270"/>
        <v>0</v>
      </c>
      <c r="S331" s="4">
        <f t="shared" si="270"/>
        <v>0</v>
      </c>
      <c r="T331" s="4">
        <f t="shared" si="270"/>
        <v>6020000</v>
      </c>
      <c r="U331" s="4">
        <f t="shared" si="270"/>
        <v>0</v>
      </c>
      <c r="V331" s="4">
        <f t="shared" si="270"/>
        <v>6020000</v>
      </c>
      <c r="W331" s="4">
        <f t="shared" si="270"/>
        <v>0</v>
      </c>
      <c r="X331" s="35">
        <f t="shared" si="270"/>
        <v>5303334</v>
      </c>
    </row>
    <row r="332" spans="1:24" ht="24.75" customHeight="1">
      <c r="A332" s="36" t="s">
        <v>642</v>
      </c>
      <c r="B332" s="58" t="s">
        <v>45</v>
      </c>
      <c r="C332" s="31">
        <v>0</v>
      </c>
      <c r="D332" s="31">
        <v>0</v>
      </c>
      <c r="E332" s="31">
        <v>0</v>
      </c>
      <c r="F332" s="31">
        <v>0</v>
      </c>
      <c r="G332" s="55">
        <v>0</v>
      </c>
      <c r="H332" s="55">
        <v>11323334</v>
      </c>
      <c r="I332" s="55">
        <v>0</v>
      </c>
      <c r="J332" s="55">
        <v>0</v>
      </c>
      <c r="K332" s="55">
        <v>0</v>
      </c>
      <c r="L332" s="55">
        <f>(C332+H332-I332+J332-K332)</f>
        <v>11323334</v>
      </c>
      <c r="M332" s="5">
        <v>-5303334</v>
      </c>
      <c r="N332" s="5">
        <v>6020000</v>
      </c>
      <c r="O332" s="55">
        <f>(L332-N332)</f>
        <v>5303334</v>
      </c>
      <c r="P332" s="5">
        <v>-5303334</v>
      </c>
      <c r="Q332" s="5">
        <v>6020000</v>
      </c>
      <c r="R332" s="55">
        <f>N332-Q332</f>
        <v>0</v>
      </c>
      <c r="S332" s="5">
        <v>0</v>
      </c>
      <c r="T332" s="5">
        <v>6020000</v>
      </c>
      <c r="U332" s="5">
        <v>0</v>
      </c>
      <c r="V332" s="5">
        <v>6020000</v>
      </c>
      <c r="W332" s="55">
        <f>T332-V332</f>
        <v>0</v>
      </c>
      <c r="X332" s="56">
        <f>L332-Q332</f>
        <v>5303334</v>
      </c>
    </row>
    <row r="333" spans="1:24" ht="24.75" customHeight="1">
      <c r="A333" s="34"/>
      <c r="B333" s="57" t="s">
        <v>702</v>
      </c>
      <c r="C333" s="4">
        <f>C334</f>
        <v>0</v>
      </c>
      <c r="D333" s="4">
        <f aca="true" t="shared" si="271" ref="D333:X333">D334</f>
        <v>0</v>
      </c>
      <c r="E333" s="4">
        <f t="shared" si="271"/>
        <v>0</v>
      </c>
      <c r="F333" s="4">
        <f t="shared" si="271"/>
        <v>0</v>
      </c>
      <c r="G333" s="4">
        <f t="shared" si="271"/>
        <v>0</v>
      </c>
      <c r="H333" s="4">
        <f t="shared" si="271"/>
        <v>13013688</v>
      </c>
      <c r="I333" s="4">
        <f t="shared" si="271"/>
        <v>0</v>
      </c>
      <c r="J333" s="4">
        <f t="shared" si="271"/>
        <v>0</v>
      </c>
      <c r="K333" s="4">
        <f t="shared" si="271"/>
        <v>0</v>
      </c>
      <c r="L333" s="4">
        <f t="shared" si="271"/>
        <v>13013688</v>
      </c>
      <c r="M333" s="4">
        <f t="shared" si="271"/>
        <v>-426427</v>
      </c>
      <c r="N333" s="4">
        <f t="shared" si="271"/>
        <v>12587261</v>
      </c>
      <c r="O333" s="4">
        <f t="shared" si="271"/>
        <v>426427</v>
      </c>
      <c r="P333" s="4">
        <f t="shared" si="271"/>
        <v>-426427</v>
      </c>
      <c r="Q333" s="4">
        <f t="shared" si="271"/>
        <v>12587261</v>
      </c>
      <c r="R333" s="4">
        <f t="shared" si="271"/>
        <v>0</v>
      </c>
      <c r="S333" s="4">
        <f t="shared" si="271"/>
        <v>0</v>
      </c>
      <c r="T333" s="4">
        <f t="shared" si="271"/>
        <v>12587261</v>
      </c>
      <c r="U333" s="4">
        <f t="shared" si="271"/>
        <v>0</v>
      </c>
      <c r="V333" s="4">
        <f t="shared" si="271"/>
        <v>12587261</v>
      </c>
      <c r="W333" s="4">
        <f t="shared" si="271"/>
        <v>0</v>
      </c>
      <c r="X333" s="35">
        <f t="shared" si="271"/>
        <v>426427</v>
      </c>
    </row>
    <row r="334" spans="1:24" ht="24.75" customHeight="1">
      <c r="A334" s="34" t="s">
        <v>455</v>
      </c>
      <c r="B334" s="57" t="s">
        <v>3</v>
      </c>
      <c r="C334" s="4">
        <f>(C335+C344)</f>
        <v>0</v>
      </c>
      <c r="D334" s="4">
        <f aca="true" t="shared" si="272" ref="D334:X334">(D335+D344)</f>
        <v>0</v>
      </c>
      <c r="E334" s="4">
        <f t="shared" si="272"/>
        <v>0</v>
      </c>
      <c r="F334" s="4">
        <f t="shared" si="272"/>
        <v>0</v>
      </c>
      <c r="G334" s="4">
        <f t="shared" si="272"/>
        <v>0</v>
      </c>
      <c r="H334" s="4">
        <f t="shared" si="272"/>
        <v>13013688</v>
      </c>
      <c r="I334" s="4">
        <f t="shared" si="272"/>
        <v>0</v>
      </c>
      <c r="J334" s="4">
        <f t="shared" si="272"/>
        <v>0</v>
      </c>
      <c r="K334" s="4">
        <f t="shared" si="272"/>
        <v>0</v>
      </c>
      <c r="L334" s="4">
        <f t="shared" si="272"/>
        <v>13013688</v>
      </c>
      <c r="M334" s="4">
        <f t="shared" si="272"/>
        <v>-426427</v>
      </c>
      <c r="N334" s="4">
        <f t="shared" si="272"/>
        <v>12587261</v>
      </c>
      <c r="O334" s="4">
        <f t="shared" si="272"/>
        <v>426427</v>
      </c>
      <c r="P334" s="4">
        <f t="shared" si="272"/>
        <v>-426427</v>
      </c>
      <c r="Q334" s="4">
        <f t="shared" si="272"/>
        <v>12587261</v>
      </c>
      <c r="R334" s="4">
        <f t="shared" si="272"/>
        <v>0</v>
      </c>
      <c r="S334" s="4">
        <f t="shared" si="272"/>
        <v>0</v>
      </c>
      <c r="T334" s="4">
        <f t="shared" si="272"/>
        <v>12587261</v>
      </c>
      <c r="U334" s="4">
        <f t="shared" si="272"/>
        <v>0</v>
      </c>
      <c r="V334" s="4">
        <f t="shared" si="272"/>
        <v>12587261</v>
      </c>
      <c r="W334" s="4">
        <f t="shared" si="272"/>
        <v>0</v>
      </c>
      <c r="X334" s="35">
        <f t="shared" si="272"/>
        <v>426427</v>
      </c>
    </row>
    <row r="335" spans="1:24" ht="24.75" customHeight="1">
      <c r="A335" s="34" t="s">
        <v>703</v>
      </c>
      <c r="B335" s="57" t="s">
        <v>4</v>
      </c>
      <c r="C335" s="4">
        <f>C336</f>
        <v>0</v>
      </c>
      <c r="D335" s="4">
        <f aca="true" t="shared" si="273" ref="D335:X335">D336</f>
        <v>0</v>
      </c>
      <c r="E335" s="4">
        <f t="shared" si="273"/>
        <v>0</v>
      </c>
      <c r="F335" s="4">
        <f t="shared" si="273"/>
        <v>0</v>
      </c>
      <c r="G335" s="4">
        <f t="shared" si="273"/>
        <v>0</v>
      </c>
      <c r="H335" s="4">
        <f t="shared" si="273"/>
        <v>4566300</v>
      </c>
      <c r="I335" s="4">
        <f t="shared" si="273"/>
        <v>0</v>
      </c>
      <c r="J335" s="4">
        <f t="shared" si="273"/>
        <v>0</v>
      </c>
      <c r="K335" s="4">
        <f t="shared" si="273"/>
        <v>0</v>
      </c>
      <c r="L335" s="4">
        <f t="shared" si="273"/>
        <v>4566300</v>
      </c>
      <c r="M335" s="4">
        <f t="shared" si="273"/>
        <v>0</v>
      </c>
      <c r="N335" s="4">
        <f t="shared" si="273"/>
        <v>4566300</v>
      </c>
      <c r="O335" s="4">
        <f t="shared" si="273"/>
        <v>0</v>
      </c>
      <c r="P335" s="4">
        <f t="shared" si="273"/>
        <v>0</v>
      </c>
      <c r="Q335" s="4">
        <f t="shared" si="273"/>
        <v>4566300</v>
      </c>
      <c r="R335" s="4">
        <f t="shared" si="273"/>
        <v>0</v>
      </c>
      <c r="S335" s="4">
        <f t="shared" si="273"/>
        <v>0</v>
      </c>
      <c r="T335" s="4">
        <f t="shared" si="273"/>
        <v>4566300</v>
      </c>
      <c r="U335" s="4">
        <f t="shared" si="273"/>
        <v>0</v>
      </c>
      <c r="V335" s="4">
        <f t="shared" si="273"/>
        <v>4566300</v>
      </c>
      <c r="W335" s="4">
        <f t="shared" si="273"/>
        <v>0</v>
      </c>
      <c r="X335" s="35">
        <f t="shared" si="273"/>
        <v>0</v>
      </c>
    </row>
    <row r="336" spans="1:24" ht="24.75" customHeight="1">
      <c r="A336" s="34" t="s">
        <v>474</v>
      </c>
      <c r="B336" s="57" t="s">
        <v>22</v>
      </c>
      <c r="C336" s="4">
        <f>C337+C339</f>
        <v>0</v>
      </c>
      <c r="D336" s="4">
        <f aca="true" t="shared" si="274" ref="D336:X336">D337+D339</f>
        <v>0</v>
      </c>
      <c r="E336" s="4">
        <f t="shared" si="274"/>
        <v>0</v>
      </c>
      <c r="F336" s="4">
        <f t="shared" si="274"/>
        <v>0</v>
      </c>
      <c r="G336" s="4">
        <f t="shared" si="274"/>
        <v>0</v>
      </c>
      <c r="H336" s="4">
        <f t="shared" si="274"/>
        <v>4566300</v>
      </c>
      <c r="I336" s="4">
        <f t="shared" si="274"/>
        <v>0</v>
      </c>
      <c r="J336" s="4">
        <f t="shared" si="274"/>
        <v>0</v>
      </c>
      <c r="K336" s="4">
        <f t="shared" si="274"/>
        <v>0</v>
      </c>
      <c r="L336" s="4">
        <f t="shared" si="274"/>
        <v>4566300</v>
      </c>
      <c r="M336" s="4">
        <f t="shared" si="274"/>
        <v>0</v>
      </c>
      <c r="N336" s="4">
        <f t="shared" si="274"/>
        <v>4566300</v>
      </c>
      <c r="O336" s="4">
        <f t="shared" si="274"/>
        <v>0</v>
      </c>
      <c r="P336" s="4">
        <f t="shared" si="274"/>
        <v>0</v>
      </c>
      <c r="Q336" s="4">
        <f t="shared" si="274"/>
        <v>4566300</v>
      </c>
      <c r="R336" s="4">
        <f t="shared" si="274"/>
        <v>0</v>
      </c>
      <c r="S336" s="4">
        <f t="shared" si="274"/>
        <v>0</v>
      </c>
      <c r="T336" s="4">
        <f t="shared" si="274"/>
        <v>4566300</v>
      </c>
      <c r="U336" s="4">
        <f t="shared" si="274"/>
        <v>0</v>
      </c>
      <c r="V336" s="4">
        <f t="shared" si="274"/>
        <v>4566300</v>
      </c>
      <c r="W336" s="4">
        <f t="shared" si="274"/>
        <v>0</v>
      </c>
      <c r="X336" s="35">
        <f t="shared" si="274"/>
        <v>0</v>
      </c>
    </row>
    <row r="337" spans="1:24" ht="24.75" customHeight="1">
      <c r="A337" s="34" t="s">
        <v>475</v>
      </c>
      <c r="B337" s="57" t="s">
        <v>23</v>
      </c>
      <c r="C337" s="4">
        <f>C338</f>
        <v>0</v>
      </c>
      <c r="D337" s="4">
        <f aca="true" t="shared" si="275" ref="D337:X337">D338</f>
        <v>0</v>
      </c>
      <c r="E337" s="4">
        <f t="shared" si="275"/>
        <v>0</v>
      </c>
      <c r="F337" s="4">
        <f t="shared" si="275"/>
        <v>0</v>
      </c>
      <c r="G337" s="4">
        <f t="shared" si="275"/>
        <v>0</v>
      </c>
      <c r="H337" s="4">
        <f t="shared" si="275"/>
        <v>2032500</v>
      </c>
      <c r="I337" s="4">
        <f t="shared" si="275"/>
        <v>0</v>
      </c>
      <c r="J337" s="4">
        <f t="shared" si="275"/>
        <v>0</v>
      </c>
      <c r="K337" s="4">
        <f t="shared" si="275"/>
        <v>0</v>
      </c>
      <c r="L337" s="4">
        <f t="shared" si="275"/>
        <v>2032500</v>
      </c>
      <c r="M337" s="4">
        <f t="shared" si="275"/>
        <v>0</v>
      </c>
      <c r="N337" s="4">
        <f t="shared" si="275"/>
        <v>2032500</v>
      </c>
      <c r="O337" s="4">
        <f t="shared" si="275"/>
        <v>0</v>
      </c>
      <c r="P337" s="4">
        <f t="shared" si="275"/>
        <v>0</v>
      </c>
      <c r="Q337" s="4">
        <f t="shared" si="275"/>
        <v>2032500</v>
      </c>
      <c r="R337" s="4">
        <f t="shared" si="275"/>
        <v>0</v>
      </c>
      <c r="S337" s="4">
        <f t="shared" si="275"/>
        <v>0</v>
      </c>
      <c r="T337" s="4">
        <f t="shared" si="275"/>
        <v>2032500</v>
      </c>
      <c r="U337" s="4">
        <f t="shared" si="275"/>
        <v>0</v>
      </c>
      <c r="V337" s="4">
        <f t="shared" si="275"/>
        <v>2032500</v>
      </c>
      <c r="W337" s="4">
        <f t="shared" si="275"/>
        <v>0</v>
      </c>
      <c r="X337" s="35">
        <f t="shared" si="275"/>
        <v>0</v>
      </c>
    </row>
    <row r="338" spans="1:24" ht="24.75" customHeight="1">
      <c r="A338" s="36" t="s">
        <v>704</v>
      </c>
      <c r="B338" s="58" t="s">
        <v>24</v>
      </c>
      <c r="C338" s="31">
        <v>0</v>
      </c>
      <c r="D338" s="31">
        <v>0</v>
      </c>
      <c r="E338" s="31">
        <v>0</v>
      </c>
      <c r="F338" s="31">
        <v>0</v>
      </c>
      <c r="G338" s="55">
        <v>0</v>
      </c>
      <c r="H338" s="55">
        <v>2032500</v>
      </c>
      <c r="I338" s="55">
        <v>0</v>
      </c>
      <c r="J338" s="55">
        <v>0</v>
      </c>
      <c r="K338" s="55">
        <v>0</v>
      </c>
      <c r="L338" s="55">
        <f>(C338+H338-I338+J338-K338)</f>
        <v>2032500</v>
      </c>
      <c r="M338" s="5">
        <v>0</v>
      </c>
      <c r="N338" s="5">
        <v>2032500</v>
      </c>
      <c r="O338" s="55">
        <f>(L338-N338)</f>
        <v>0</v>
      </c>
      <c r="P338" s="5">
        <v>0</v>
      </c>
      <c r="Q338" s="5">
        <v>2032500</v>
      </c>
      <c r="R338" s="55">
        <f>N338-Q338</f>
        <v>0</v>
      </c>
      <c r="S338" s="5">
        <v>0</v>
      </c>
      <c r="T338" s="5">
        <v>2032500</v>
      </c>
      <c r="U338" s="5">
        <v>0</v>
      </c>
      <c r="V338" s="5">
        <v>2032500</v>
      </c>
      <c r="W338" s="55">
        <f>T338-V338</f>
        <v>0</v>
      </c>
      <c r="X338" s="56">
        <f>L338-Q338</f>
        <v>0</v>
      </c>
    </row>
    <row r="339" spans="1:24" ht="24.75" customHeight="1">
      <c r="A339" s="34" t="s">
        <v>479</v>
      </c>
      <c r="B339" s="57" t="s">
        <v>27</v>
      </c>
      <c r="C339" s="4">
        <f>SUM(C340:C343)</f>
        <v>0</v>
      </c>
      <c r="D339" s="4">
        <f aca="true" t="shared" si="276" ref="D339:X339">SUM(D340:D343)</f>
        <v>0</v>
      </c>
      <c r="E339" s="4">
        <f t="shared" si="276"/>
        <v>0</v>
      </c>
      <c r="F339" s="4">
        <f t="shared" si="276"/>
        <v>0</v>
      </c>
      <c r="G339" s="4">
        <f t="shared" si="276"/>
        <v>0</v>
      </c>
      <c r="H339" s="4">
        <f t="shared" si="276"/>
        <v>2533800</v>
      </c>
      <c r="I339" s="4">
        <f t="shared" si="276"/>
        <v>0</v>
      </c>
      <c r="J339" s="4">
        <f t="shared" si="276"/>
        <v>0</v>
      </c>
      <c r="K339" s="4">
        <f t="shared" si="276"/>
        <v>0</v>
      </c>
      <c r="L339" s="4">
        <f t="shared" si="276"/>
        <v>2533800</v>
      </c>
      <c r="M339" s="4">
        <f t="shared" si="276"/>
        <v>0</v>
      </c>
      <c r="N339" s="4">
        <f t="shared" si="276"/>
        <v>2533800</v>
      </c>
      <c r="O339" s="4">
        <f t="shared" si="276"/>
        <v>0</v>
      </c>
      <c r="P339" s="4">
        <f t="shared" si="276"/>
        <v>0</v>
      </c>
      <c r="Q339" s="4">
        <f t="shared" si="276"/>
        <v>2533800</v>
      </c>
      <c r="R339" s="4">
        <f t="shared" si="276"/>
        <v>0</v>
      </c>
      <c r="S339" s="4">
        <f t="shared" si="276"/>
        <v>0</v>
      </c>
      <c r="T339" s="4">
        <f t="shared" si="276"/>
        <v>2533800</v>
      </c>
      <c r="U339" s="4">
        <f t="shared" si="276"/>
        <v>0</v>
      </c>
      <c r="V339" s="4">
        <f t="shared" si="276"/>
        <v>2533800</v>
      </c>
      <c r="W339" s="4">
        <f t="shared" si="276"/>
        <v>0</v>
      </c>
      <c r="X339" s="35">
        <f t="shared" si="276"/>
        <v>0</v>
      </c>
    </row>
    <row r="340" spans="1:24" ht="24.75" customHeight="1">
      <c r="A340" s="36" t="s">
        <v>705</v>
      </c>
      <c r="B340" s="58" t="s">
        <v>28</v>
      </c>
      <c r="C340" s="1">
        <v>0</v>
      </c>
      <c r="D340" s="1">
        <v>0</v>
      </c>
      <c r="E340" s="1">
        <v>0</v>
      </c>
      <c r="F340" s="1">
        <v>0</v>
      </c>
      <c r="G340" s="55">
        <v>0</v>
      </c>
      <c r="H340" s="55">
        <v>253200</v>
      </c>
      <c r="I340" s="55">
        <v>0</v>
      </c>
      <c r="J340" s="55">
        <v>0</v>
      </c>
      <c r="K340" s="55">
        <v>0</v>
      </c>
      <c r="L340" s="55">
        <f>(C340+H340-I340+J340-K340)</f>
        <v>253200</v>
      </c>
      <c r="M340" s="5">
        <v>0</v>
      </c>
      <c r="N340" s="5">
        <v>253200</v>
      </c>
      <c r="O340" s="55">
        <f>(L340-N340)</f>
        <v>0</v>
      </c>
      <c r="P340" s="5">
        <v>0</v>
      </c>
      <c r="Q340" s="5">
        <v>253200</v>
      </c>
      <c r="R340" s="55">
        <f>N340-Q340</f>
        <v>0</v>
      </c>
      <c r="S340" s="5">
        <v>0</v>
      </c>
      <c r="T340" s="5">
        <v>253200</v>
      </c>
      <c r="U340" s="5">
        <v>0</v>
      </c>
      <c r="V340" s="5">
        <v>253200</v>
      </c>
      <c r="W340" s="55">
        <f>T340-V340</f>
        <v>0</v>
      </c>
      <c r="X340" s="56">
        <f>L340-Q340</f>
        <v>0</v>
      </c>
    </row>
    <row r="341" spans="1:24" ht="24.75" customHeight="1">
      <c r="A341" s="36" t="s">
        <v>706</v>
      </c>
      <c r="B341" s="58" t="s">
        <v>29</v>
      </c>
      <c r="C341" s="1">
        <v>0</v>
      </c>
      <c r="D341" s="1">
        <v>0</v>
      </c>
      <c r="E341" s="1">
        <v>0</v>
      </c>
      <c r="F341" s="1">
        <v>0</v>
      </c>
      <c r="G341" s="55">
        <v>0</v>
      </c>
      <c r="H341" s="55">
        <v>1521700</v>
      </c>
      <c r="I341" s="55">
        <v>0</v>
      </c>
      <c r="J341" s="55">
        <v>0</v>
      </c>
      <c r="K341" s="55">
        <v>0</v>
      </c>
      <c r="L341" s="55">
        <f>(C341+H341-I341+J341-K341)</f>
        <v>1521700</v>
      </c>
      <c r="M341" s="5">
        <v>0</v>
      </c>
      <c r="N341" s="5">
        <v>1521700</v>
      </c>
      <c r="O341" s="55">
        <f>(L341-N341)</f>
        <v>0</v>
      </c>
      <c r="P341" s="5">
        <v>0</v>
      </c>
      <c r="Q341" s="5">
        <v>1521700</v>
      </c>
      <c r="R341" s="55">
        <f>N341-Q341</f>
        <v>0</v>
      </c>
      <c r="S341" s="5">
        <v>0</v>
      </c>
      <c r="T341" s="5">
        <v>1521700</v>
      </c>
      <c r="U341" s="5">
        <v>0</v>
      </c>
      <c r="V341" s="5">
        <v>1521700</v>
      </c>
      <c r="W341" s="55">
        <f>T341-V341</f>
        <v>0</v>
      </c>
      <c r="X341" s="56">
        <f>L341-Q341</f>
        <v>0</v>
      </c>
    </row>
    <row r="342" spans="1:24" ht="24.75" customHeight="1">
      <c r="A342" s="36" t="s">
        <v>707</v>
      </c>
      <c r="B342" s="58" t="s">
        <v>30</v>
      </c>
      <c r="C342" s="1">
        <v>0</v>
      </c>
      <c r="D342" s="1">
        <v>0</v>
      </c>
      <c r="E342" s="1">
        <v>0</v>
      </c>
      <c r="F342" s="1">
        <v>0</v>
      </c>
      <c r="G342" s="55">
        <v>0</v>
      </c>
      <c r="H342" s="55">
        <v>505700</v>
      </c>
      <c r="I342" s="55">
        <v>0</v>
      </c>
      <c r="J342" s="55">
        <v>0</v>
      </c>
      <c r="K342" s="55">
        <v>0</v>
      </c>
      <c r="L342" s="55">
        <f>(C342+H342-I342+J342-K342)</f>
        <v>505700</v>
      </c>
      <c r="M342" s="5">
        <v>0</v>
      </c>
      <c r="N342" s="5">
        <v>505700</v>
      </c>
      <c r="O342" s="55">
        <f>(L342-N342)</f>
        <v>0</v>
      </c>
      <c r="P342" s="5">
        <v>0</v>
      </c>
      <c r="Q342" s="5">
        <v>505700</v>
      </c>
      <c r="R342" s="55">
        <f>N342-Q342</f>
        <v>0</v>
      </c>
      <c r="S342" s="5">
        <v>0</v>
      </c>
      <c r="T342" s="5">
        <v>505700</v>
      </c>
      <c r="U342" s="5">
        <v>0</v>
      </c>
      <c r="V342" s="5">
        <v>505700</v>
      </c>
      <c r="W342" s="55">
        <f>T342-V342</f>
        <v>0</v>
      </c>
      <c r="X342" s="56">
        <f>L342-Q342</f>
        <v>0</v>
      </c>
    </row>
    <row r="343" spans="1:24" ht="24.75" customHeight="1">
      <c r="A343" s="36" t="s">
        <v>708</v>
      </c>
      <c r="B343" s="58" t="s">
        <v>31</v>
      </c>
      <c r="C343" s="1">
        <v>0</v>
      </c>
      <c r="D343" s="1">
        <v>0</v>
      </c>
      <c r="E343" s="1">
        <v>0</v>
      </c>
      <c r="F343" s="1">
        <v>0</v>
      </c>
      <c r="G343" s="55">
        <v>0</v>
      </c>
      <c r="H343" s="55">
        <v>253200</v>
      </c>
      <c r="I343" s="55">
        <v>0</v>
      </c>
      <c r="J343" s="55">
        <v>0</v>
      </c>
      <c r="K343" s="55">
        <v>0</v>
      </c>
      <c r="L343" s="55">
        <f>(C343+H343-I343+J343-K343)</f>
        <v>253200</v>
      </c>
      <c r="M343" s="5">
        <v>0</v>
      </c>
      <c r="N343" s="5">
        <v>253200</v>
      </c>
      <c r="O343" s="55">
        <f>(L343-N343)</f>
        <v>0</v>
      </c>
      <c r="P343" s="5">
        <v>0</v>
      </c>
      <c r="Q343" s="5">
        <v>253200</v>
      </c>
      <c r="R343" s="55">
        <f>N343-Q343</f>
        <v>0</v>
      </c>
      <c r="S343" s="5">
        <v>0</v>
      </c>
      <c r="T343" s="5">
        <v>253200</v>
      </c>
      <c r="U343" s="5">
        <v>0</v>
      </c>
      <c r="V343" s="5">
        <v>253200</v>
      </c>
      <c r="W343" s="55">
        <f>T343-V343</f>
        <v>0</v>
      </c>
      <c r="X343" s="56">
        <f>L343-Q343</f>
        <v>0</v>
      </c>
    </row>
    <row r="344" spans="1:24" ht="24.75" customHeight="1">
      <c r="A344" s="34" t="s">
        <v>643</v>
      </c>
      <c r="B344" s="57" t="s">
        <v>36</v>
      </c>
      <c r="C344" s="4">
        <f>C345</f>
        <v>0</v>
      </c>
      <c r="D344" s="4">
        <f aca="true" t="shared" si="277" ref="D344:X345">D345</f>
        <v>0</v>
      </c>
      <c r="E344" s="4">
        <f t="shared" si="277"/>
        <v>0</v>
      </c>
      <c r="F344" s="4">
        <f t="shared" si="277"/>
        <v>0</v>
      </c>
      <c r="G344" s="4">
        <f t="shared" si="277"/>
        <v>0</v>
      </c>
      <c r="H344" s="4">
        <f t="shared" si="277"/>
        <v>8447388</v>
      </c>
      <c r="I344" s="4">
        <f t="shared" si="277"/>
        <v>0</v>
      </c>
      <c r="J344" s="4">
        <f t="shared" si="277"/>
        <v>0</v>
      </c>
      <c r="K344" s="4">
        <f t="shared" si="277"/>
        <v>0</v>
      </c>
      <c r="L344" s="4">
        <f t="shared" si="277"/>
        <v>8447388</v>
      </c>
      <c r="M344" s="4">
        <f t="shared" si="277"/>
        <v>-426427</v>
      </c>
      <c r="N344" s="4">
        <f t="shared" si="277"/>
        <v>8020961</v>
      </c>
      <c r="O344" s="4">
        <f t="shared" si="277"/>
        <v>426427</v>
      </c>
      <c r="P344" s="4">
        <f t="shared" si="277"/>
        <v>-426427</v>
      </c>
      <c r="Q344" s="4">
        <f t="shared" si="277"/>
        <v>8020961</v>
      </c>
      <c r="R344" s="4">
        <f t="shared" si="277"/>
        <v>0</v>
      </c>
      <c r="S344" s="4">
        <f t="shared" si="277"/>
        <v>0</v>
      </c>
      <c r="T344" s="4">
        <f t="shared" si="277"/>
        <v>8020961</v>
      </c>
      <c r="U344" s="4">
        <f t="shared" si="277"/>
        <v>0</v>
      </c>
      <c r="V344" s="4">
        <f t="shared" si="277"/>
        <v>8020961</v>
      </c>
      <c r="W344" s="4">
        <f t="shared" si="277"/>
        <v>0</v>
      </c>
      <c r="X344" s="35">
        <f t="shared" si="277"/>
        <v>426427</v>
      </c>
    </row>
    <row r="345" spans="1:24" ht="24.75" customHeight="1">
      <c r="A345" s="34" t="s">
        <v>644</v>
      </c>
      <c r="B345" s="57" t="s">
        <v>39</v>
      </c>
      <c r="C345" s="4">
        <f>C346</f>
        <v>0</v>
      </c>
      <c r="D345" s="4">
        <f t="shared" si="277"/>
        <v>0</v>
      </c>
      <c r="E345" s="4">
        <f t="shared" si="277"/>
        <v>0</v>
      </c>
      <c r="F345" s="4">
        <f t="shared" si="277"/>
        <v>0</v>
      </c>
      <c r="G345" s="4">
        <f t="shared" si="277"/>
        <v>0</v>
      </c>
      <c r="H345" s="4">
        <f t="shared" si="277"/>
        <v>8447388</v>
      </c>
      <c r="I345" s="4">
        <f t="shared" si="277"/>
        <v>0</v>
      </c>
      <c r="J345" s="4">
        <f t="shared" si="277"/>
        <v>0</v>
      </c>
      <c r="K345" s="4">
        <f t="shared" si="277"/>
        <v>0</v>
      </c>
      <c r="L345" s="4">
        <f t="shared" si="277"/>
        <v>8447388</v>
      </c>
      <c r="M345" s="4">
        <f t="shared" si="277"/>
        <v>-426427</v>
      </c>
      <c r="N345" s="4">
        <f t="shared" si="277"/>
        <v>8020961</v>
      </c>
      <c r="O345" s="4">
        <f t="shared" si="277"/>
        <v>426427</v>
      </c>
      <c r="P345" s="4">
        <f t="shared" si="277"/>
        <v>-426427</v>
      </c>
      <c r="Q345" s="4">
        <f t="shared" si="277"/>
        <v>8020961</v>
      </c>
      <c r="R345" s="4">
        <f t="shared" si="277"/>
        <v>0</v>
      </c>
      <c r="S345" s="4">
        <f t="shared" si="277"/>
        <v>0</v>
      </c>
      <c r="T345" s="4">
        <f t="shared" si="277"/>
        <v>8020961</v>
      </c>
      <c r="U345" s="4">
        <f t="shared" si="277"/>
        <v>0</v>
      </c>
      <c r="V345" s="4">
        <f t="shared" si="277"/>
        <v>8020961</v>
      </c>
      <c r="W345" s="4">
        <f t="shared" si="277"/>
        <v>0</v>
      </c>
      <c r="X345" s="35">
        <f t="shared" si="277"/>
        <v>426427</v>
      </c>
    </row>
    <row r="346" spans="1:24" ht="24.75" customHeight="1">
      <c r="A346" s="36" t="s">
        <v>709</v>
      </c>
      <c r="B346" s="58" t="s">
        <v>40</v>
      </c>
      <c r="C346" s="1">
        <v>0</v>
      </c>
      <c r="D346" s="1">
        <v>0</v>
      </c>
      <c r="E346" s="1">
        <v>0</v>
      </c>
      <c r="F346" s="1">
        <v>0</v>
      </c>
      <c r="G346" s="55">
        <v>0</v>
      </c>
      <c r="H346" s="55">
        <v>8447388</v>
      </c>
      <c r="I346" s="55">
        <v>0</v>
      </c>
      <c r="J346" s="55">
        <v>0</v>
      </c>
      <c r="K346" s="55">
        <v>0</v>
      </c>
      <c r="L346" s="55">
        <f>(C346+H346-I346+J346-K346)</f>
        <v>8447388</v>
      </c>
      <c r="M346" s="5">
        <v>-426427</v>
      </c>
      <c r="N346" s="5">
        <v>8020961</v>
      </c>
      <c r="O346" s="55">
        <f>(L346-N346)</f>
        <v>426427</v>
      </c>
      <c r="P346" s="5">
        <v>-426427</v>
      </c>
      <c r="Q346" s="5">
        <v>8020961</v>
      </c>
      <c r="R346" s="55">
        <f>N346-Q346</f>
        <v>0</v>
      </c>
      <c r="S346" s="5">
        <v>0</v>
      </c>
      <c r="T346" s="5">
        <v>8020961</v>
      </c>
      <c r="U346" s="5">
        <v>0</v>
      </c>
      <c r="V346" s="5">
        <v>8020961</v>
      </c>
      <c r="W346" s="55">
        <f>T346-V346</f>
        <v>0</v>
      </c>
      <c r="X346" s="56">
        <f>L346-Q346</f>
        <v>426427</v>
      </c>
    </row>
    <row r="347" spans="1:24" ht="24.75" customHeight="1">
      <c r="A347" s="34"/>
      <c r="B347" s="57" t="s">
        <v>710</v>
      </c>
      <c r="C347" s="4">
        <f aca="true" t="shared" si="278" ref="C347:X347">C348</f>
        <v>0</v>
      </c>
      <c r="D347" s="4">
        <f t="shared" si="278"/>
        <v>0</v>
      </c>
      <c r="E347" s="4">
        <f t="shared" si="278"/>
        <v>0</v>
      </c>
      <c r="F347" s="4">
        <f t="shared" si="278"/>
        <v>0</v>
      </c>
      <c r="G347" s="4">
        <f t="shared" si="278"/>
        <v>0</v>
      </c>
      <c r="H347" s="4">
        <f t="shared" si="278"/>
        <v>387506</v>
      </c>
      <c r="I347" s="4">
        <f t="shared" si="278"/>
        <v>0</v>
      </c>
      <c r="J347" s="4">
        <f t="shared" si="278"/>
        <v>0</v>
      </c>
      <c r="K347" s="4">
        <f t="shared" si="278"/>
        <v>0</v>
      </c>
      <c r="L347" s="4">
        <f t="shared" si="278"/>
        <v>387506</v>
      </c>
      <c r="M347" s="4">
        <f t="shared" si="278"/>
        <v>-126246</v>
      </c>
      <c r="N347" s="4">
        <f t="shared" si="278"/>
        <v>261260</v>
      </c>
      <c r="O347" s="4">
        <f t="shared" si="278"/>
        <v>126246</v>
      </c>
      <c r="P347" s="4">
        <f t="shared" si="278"/>
        <v>-126246</v>
      </c>
      <c r="Q347" s="4">
        <f t="shared" si="278"/>
        <v>261260</v>
      </c>
      <c r="R347" s="4">
        <f t="shared" si="278"/>
        <v>0</v>
      </c>
      <c r="S347" s="4">
        <f t="shared" si="278"/>
        <v>0</v>
      </c>
      <c r="T347" s="4">
        <f t="shared" si="278"/>
        <v>261260</v>
      </c>
      <c r="U347" s="4">
        <f t="shared" si="278"/>
        <v>0</v>
      </c>
      <c r="V347" s="4">
        <f t="shared" si="278"/>
        <v>261260</v>
      </c>
      <c r="W347" s="4">
        <f t="shared" si="278"/>
        <v>0</v>
      </c>
      <c r="X347" s="35">
        <f t="shared" si="278"/>
        <v>126246</v>
      </c>
    </row>
    <row r="348" spans="1:24" ht="24.75" customHeight="1">
      <c r="A348" s="34" t="s">
        <v>455</v>
      </c>
      <c r="B348" s="57" t="s">
        <v>3</v>
      </c>
      <c r="C348" s="4">
        <f aca="true" t="shared" si="279" ref="C348:X348">(C349+C358)</f>
        <v>0</v>
      </c>
      <c r="D348" s="4">
        <f t="shared" si="279"/>
        <v>0</v>
      </c>
      <c r="E348" s="4">
        <f t="shared" si="279"/>
        <v>0</v>
      </c>
      <c r="F348" s="4">
        <f t="shared" si="279"/>
        <v>0</v>
      </c>
      <c r="G348" s="4">
        <f t="shared" si="279"/>
        <v>0</v>
      </c>
      <c r="H348" s="4">
        <f t="shared" si="279"/>
        <v>387506</v>
      </c>
      <c r="I348" s="4">
        <f t="shared" si="279"/>
        <v>0</v>
      </c>
      <c r="J348" s="4">
        <f t="shared" si="279"/>
        <v>0</v>
      </c>
      <c r="K348" s="4">
        <f t="shared" si="279"/>
        <v>0</v>
      </c>
      <c r="L348" s="4">
        <f t="shared" si="279"/>
        <v>387506</v>
      </c>
      <c r="M348" s="4">
        <f t="shared" si="279"/>
        <v>-126246</v>
      </c>
      <c r="N348" s="4">
        <f t="shared" si="279"/>
        <v>261260</v>
      </c>
      <c r="O348" s="4">
        <f t="shared" si="279"/>
        <v>126246</v>
      </c>
      <c r="P348" s="4">
        <f t="shared" si="279"/>
        <v>-126246</v>
      </c>
      <c r="Q348" s="4">
        <f t="shared" si="279"/>
        <v>261260</v>
      </c>
      <c r="R348" s="4">
        <f t="shared" si="279"/>
        <v>0</v>
      </c>
      <c r="S348" s="4">
        <f t="shared" si="279"/>
        <v>0</v>
      </c>
      <c r="T348" s="4">
        <f t="shared" si="279"/>
        <v>261260</v>
      </c>
      <c r="U348" s="4">
        <f t="shared" si="279"/>
        <v>0</v>
      </c>
      <c r="V348" s="4">
        <f t="shared" si="279"/>
        <v>261260</v>
      </c>
      <c r="W348" s="4">
        <f t="shared" si="279"/>
        <v>0</v>
      </c>
      <c r="X348" s="35">
        <f t="shared" si="279"/>
        <v>126246</v>
      </c>
    </row>
    <row r="349" spans="1:24" ht="24.75" customHeight="1">
      <c r="A349" s="34" t="s">
        <v>703</v>
      </c>
      <c r="B349" s="57" t="s">
        <v>4</v>
      </c>
      <c r="C349" s="4">
        <f aca="true" t="shared" si="280" ref="C349:X349">C350</f>
        <v>0</v>
      </c>
      <c r="D349" s="4">
        <f t="shared" si="280"/>
        <v>0</v>
      </c>
      <c r="E349" s="4">
        <f t="shared" si="280"/>
        <v>0</v>
      </c>
      <c r="F349" s="4">
        <f t="shared" si="280"/>
        <v>0</v>
      </c>
      <c r="G349" s="4">
        <f t="shared" si="280"/>
        <v>0</v>
      </c>
      <c r="H349" s="4">
        <f t="shared" si="280"/>
        <v>76100</v>
      </c>
      <c r="I349" s="4">
        <f t="shared" si="280"/>
        <v>0</v>
      </c>
      <c r="J349" s="4">
        <f t="shared" si="280"/>
        <v>0</v>
      </c>
      <c r="K349" s="4">
        <f t="shared" si="280"/>
        <v>0</v>
      </c>
      <c r="L349" s="4">
        <f t="shared" si="280"/>
        <v>76100</v>
      </c>
      <c r="M349" s="4">
        <f t="shared" si="280"/>
        <v>0</v>
      </c>
      <c r="N349" s="4">
        <f t="shared" si="280"/>
        <v>76100</v>
      </c>
      <c r="O349" s="4">
        <f t="shared" si="280"/>
        <v>0</v>
      </c>
      <c r="P349" s="4">
        <f t="shared" si="280"/>
        <v>0</v>
      </c>
      <c r="Q349" s="4">
        <f t="shared" si="280"/>
        <v>76100</v>
      </c>
      <c r="R349" s="4">
        <f t="shared" si="280"/>
        <v>0</v>
      </c>
      <c r="S349" s="4">
        <f t="shared" si="280"/>
        <v>0</v>
      </c>
      <c r="T349" s="4">
        <f t="shared" si="280"/>
        <v>76100</v>
      </c>
      <c r="U349" s="4">
        <f t="shared" si="280"/>
        <v>0</v>
      </c>
      <c r="V349" s="4">
        <f t="shared" si="280"/>
        <v>76100</v>
      </c>
      <c r="W349" s="4">
        <f t="shared" si="280"/>
        <v>0</v>
      </c>
      <c r="X349" s="35">
        <f t="shared" si="280"/>
        <v>0</v>
      </c>
    </row>
    <row r="350" spans="1:24" ht="24.75" customHeight="1">
      <c r="A350" s="34" t="s">
        <v>474</v>
      </c>
      <c r="B350" s="57" t="s">
        <v>22</v>
      </c>
      <c r="C350" s="4">
        <f aca="true" t="shared" si="281" ref="C350:X350">C351+C353</f>
        <v>0</v>
      </c>
      <c r="D350" s="4">
        <f t="shared" si="281"/>
        <v>0</v>
      </c>
      <c r="E350" s="4">
        <f t="shared" si="281"/>
        <v>0</v>
      </c>
      <c r="F350" s="4">
        <f t="shared" si="281"/>
        <v>0</v>
      </c>
      <c r="G350" s="4">
        <f t="shared" si="281"/>
        <v>0</v>
      </c>
      <c r="H350" s="4">
        <f t="shared" si="281"/>
        <v>76100</v>
      </c>
      <c r="I350" s="4">
        <f t="shared" si="281"/>
        <v>0</v>
      </c>
      <c r="J350" s="4">
        <f t="shared" si="281"/>
        <v>0</v>
      </c>
      <c r="K350" s="4">
        <f t="shared" si="281"/>
        <v>0</v>
      </c>
      <c r="L350" s="4">
        <f t="shared" si="281"/>
        <v>76100</v>
      </c>
      <c r="M350" s="4">
        <f t="shared" si="281"/>
        <v>0</v>
      </c>
      <c r="N350" s="4">
        <f t="shared" si="281"/>
        <v>76100</v>
      </c>
      <c r="O350" s="4">
        <f t="shared" si="281"/>
        <v>0</v>
      </c>
      <c r="P350" s="4">
        <f t="shared" si="281"/>
        <v>0</v>
      </c>
      <c r="Q350" s="4">
        <f t="shared" si="281"/>
        <v>76100</v>
      </c>
      <c r="R350" s="4">
        <f t="shared" si="281"/>
        <v>0</v>
      </c>
      <c r="S350" s="4">
        <f t="shared" si="281"/>
        <v>0</v>
      </c>
      <c r="T350" s="4">
        <f t="shared" si="281"/>
        <v>76100</v>
      </c>
      <c r="U350" s="4">
        <f t="shared" si="281"/>
        <v>0</v>
      </c>
      <c r="V350" s="4">
        <f t="shared" si="281"/>
        <v>76100</v>
      </c>
      <c r="W350" s="4">
        <f t="shared" si="281"/>
        <v>0</v>
      </c>
      <c r="X350" s="35">
        <f t="shared" si="281"/>
        <v>0</v>
      </c>
    </row>
    <row r="351" spans="1:24" ht="24.75" customHeight="1">
      <c r="A351" s="34" t="s">
        <v>475</v>
      </c>
      <c r="B351" s="57" t="s">
        <v>23</v>
      </c>
      <c r="C351" s="4">
        <f aca="true" t="shared" si="282" ref="C351:X351">C352</f>
        <v>0</v>
      </c>
      <c r="D351" s="4">
        <f t="shared" si="282"/>
        <v>0</v>
      </c>
      <c r="E351" s="4">
        <f t="shared" si="282"/>
        <v>0</v>
      </c>
      <c r="F351" s="4">
        <f t="shared" si="282"/>
        <v>0</v>
      </c>
      <c r="G351" s="4">
        <f t="shared" si="282"/>
        <v>0</v>
      </c>
      <c r="H351" s="4">
        <f t="shared" si="282"/>
        <v>33700</v>
      </c>
      <c r="I351" s="4">
        <f t="shared" si="282"/>
        <v>0</v>
      </c>
      <c r="J351" s="4">
        <f t="shared" si="282"/>
        <v>0</v>
      </c>
      <c r="K351" s="4">
        <f t="shared" si="282"/>
        <v>0</v>
      </c>
      <c r="L351" s="4">
        <f t="shared" si="282"/>
        <v>33700</v>
      </c>
      <c r="M351" s="4">
        <f t="shared" si="282"/>
        <v>0</v>
      </c>
      <c r="N351" s="4">
        <f t="shared" si="282"/>
        <v>33700</v>
      </c>
      <c r="O351" s="4">
        <f t="shared" si="282"/>
        <v>0</v>
      </c>
      <c r="P351" s="4">
        <f t="shared" si="282"/>
        <v>0</v>
      </c>
      <c r="Q351" s="4">
        <f t="shared" si="282"/>
        <v>33700</v>
      </c>
      <c r="R351" s="4">
        <f t="shared" si="282"/>
        <v>0</v>
      </c>
      <c r="S351" s="4">
        <f t="shared" si="282"/>
        <v>0</v>
      </c>
      <c r="T351" s="4">
        <f t="shared" si="282"/>
        <v>33700</v>
      </c>
      <c r="U351" s="4">
        <f t="shared" si="282"/>
        <v>0</v>
      </c>
      <c r="V351" s="4">
        <f t="shared" si="282"/>
        <v>33700</v>
      </c>
      <c r="W351" s="4">
        <f t="shared" si="282"/>
        <v>0</v>
      </c>
      <c r="X351" s="35">
        <f t="shared" si="282"/>
        <v>0</v>
      </c>
    </row>
    <row r="352" spans="1:24" ht="24.75" customHeight="1">
      <c r="A352" s="36" t="s">
        <v>711</v>
      </c>
      <c r="B352" s="58" t="s">
        <v>24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33700</v>
      </c>
      <c r="I352" s="55">
        <v>0</v>
      </c>
      <c r="J352" s="55">
        <v>0</v>
      </c>
      <c r="K352" s="55">
        <v>0</v>
      </c>
      <c r="L352" s="55">
        <f>(C352+H352-I352+J352-K352)</f>
        <v>33700</v>
      </c>
      <c r="M352" s="5">
        <v>0</v>
      </c>
      <c r="N352" s="5">
        <v>33700</v>
      </c>
      <c r="O352" s="55">
        <f>(L352-N352)</f>
        <v>0</v>
      </c>
      <c r="P352" s="5">
        <v>0</v>
      </c>
      <c r="Q352" s="5">
        <v>33700</v>
      </c>
      <c r="R352" s="55">
        <f>N352-Q352</f>
        <v>0</v>
      </c>
      <c r="S352" s="5">
        <v>0</v>
      </c>
      <c r="T352" s="5">
        <v>33700</v>
      </c>
      <c r="U352" s="5">
        <v>0</v>
      </c>
      <c r="V352" s="5">
        <v>33700</v>
      </c>
      <c r="W352" s="55">
        <f>T352-V352</f>
        <v>0</v>
      </c>
      <c r="X352" s="56">
        <f>L352-Q352</f>
        <v>0</v>
      </c>
    </row>
    <row r="353" spans="1:24" ht="24.75" customHeight="1">
      <c r="A353" s="34" t="s">
        <v>479</v>
      </c>
      <c r="B353" s="57" t="s">
        <v>27</v>
      </c>
      <c r="C353" s="4">
        <f aca="true" t="shared" si="283" ref="C353:X353">SUM(C354:C357)</f>
        <v>0</v>
      </c>
      <c r="D353" s="4">
        <f t="shared" si="283"/>
        <v>0</v>
      </c>
      <c r="E353" s="4">
        <f t="shared" si="283"/>
        <v>0</v>
      </c>
      <c r="F353" s="4">
        <f t="shared" si="283"/>
        <v>0</v>
      </c>
      <c r="G353" s="4">
        <f t="shared" si="283"/>
        <v>0</v>
      </c>
      <c r="H353" s="4">
        <f t="shared" si="283"/>
        <v>42400</v>
      </c>
      <c r="I353" s="4">
        <f t="shared" si="283"/>
        <v>0</v>
      </c>
      <c r="J353" s="4">
        <f t="shared" si="283"/>
        <v>0</v>
      </c>
      <c r="K353" s="4">
        <f t="shared" si="283"/>
        <v>0</v>
      </c>
      <c r="L353" s="4">
        <f t="shared" si="283"/>
        <v>42400</v>
      </c>
      <c r="M353" s="4">
        <f t="shared" si="283"/>
        <v>0</v>
      </c>
      <c r="N353" s="4">
        <f t="shared" si="283"/>
        <v>42400</v>
      </c>
      <c r="O353" s="4">
        <f t="shared" si="283"/>
        <v>0</v>
      </c>
      <c r="P353" s="4">
        <f t="shared" si="283"/>
        <v>0</v>
      </c>
      <c r="Q353" s="4">
        <f t="shared" si="283"/>
        <v>42400</v>
      </c>
      <c r="R353" s="4">
        <f t="shared" si="283"/>
        <v>0</v>
      </c>
      <c r="S353" s="4">
        <f t="shared" si="283"/>
        <v>0</v>
      </c>
      <c r="T353" s="4">
        <f t="shared" si="283"/>
        <v>42400</v>
      </c>
      <c r="U353" s="4">
        <f t="shared" si="283"/>
        <v>0</v>
      </c>
      <c r="V353" s="4">
        <f t="shared" si="283"/>
        <v>42400</v>
      </c>
      <c r="W353" s="4">
        <f t="shared" si="283"/>
        <v>0</v>
      </c>
      <c r="X353" s="35">
        <f t="shared" si="283"/>
        <v>0</v>
      </c>
    </row>
    <row r="354" spans="1:24" ht="24.75" customHeight="1">
      <c r="A354" s="36" t="s">
        <v>712</v>
      </c>
      <c r="B354" s="58" t="s">
        <v>28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4200</v>
      </c>
      <c r="I354" s="55">
        <v>0</v>
      </c>
      <c r="J354" s="55">
        <v>0</v>
      </c>
      <c r="K354" s="55">
        <v>0</v>
      </c>
      <c r="L354" s="55">
        <f>(C354+H354-I354+J354-K354)</f>
        <v>4200</v>
      </c>
      <c r="M354" s="5">
        <v>0</v>
      </c>
      <c r="N354" s="5">
        <v>4200</v>
      </c>
      <c r="O354" s="55">
        <f>(L354-N354)</f>
        <v>0</v>
      </c>
      <c r="P354" s="5">
        <v>0</v>
      </c>
      <c r="Q354" s="5">
        <v>4200</v>
      </c>
      <c r="R354" s="55">
        <f>N354-Q354</f>
        <v>0</v>
      </c>
      <c r="S354" s="5">
        <v>0</v>
      </c>
      <c r="T354" s="5">
        <v>4200</v>
      </c>
      <c r="U354" s="5">
        <v>0</v>
      </c>
      <c r="V354" s="5">
        <v>4200</v>
      </c>
      <c r="W354" s="55">
        <f>T354-V354</f>
        <v>0</v>
      </c>
      <c r="X354" s="56">
        <f>L354-Q354</f>
        <v>0</v>
      </c>
    </row>
    <row r="355" spans="1:24" ht="24.75" customHeight="1">
      <c r="A355" s="36" t="s">
        <v>713</v>
      </c>
      <c r="B355" s="58" t="s">
        <v>29</v>
      </c>
      <c r="C355" s="55">
        <v>0</v>
      </c>
      <c r="D355" s="55">
        <v>0</v>
      </c>
      <c r="E355" s="55">
        <v>0</v>
      </c>
      <c r="F355" s="55">
        <v>0</v>
      </c>
      <c r="G355" s="55">
        <v>0</v>
      </c>
      <c r="H355" s="55">
        <v>25400</v>
      </c>
      <c r="I355" s="55">
        <v>0</v>
      </c>
      <c r="J355" s="55">
        <v>0</v>
      </c>
      <c r="K355" s="55">
        <v>0</v>
      </c>
      <c r="L355" s="55">
        <f>(C355+H355-I355+J355-K355)</f>
        <v>25400</v>
      </c>
      <c r="M355" s="5">
        <v>0</v>
      </c>
      <c r="N355" s="5">
        <v>25400</v>
      </c>
      <c r="O355" s="55">
        <f>(L355-N355)</f>
        <v>0</v>
      </c>
      <c r="P355" s="5">
        <v>0</v>
      </c>
      <c r="Q355" s="5">
        <v>25400</v>
      </c>
      <c r="R355" s="55">
        <f>N355-Q355</f>
        <v>0</v>
      </c>
      <c r="S355" s="5">
        <v>0</v>
      </c>
      <c r="T355" s="5">
        <v>25400</v>
      </c>
      <c r="U355" s="5">
        <v>0</v>
      </c>
      <c r="V355" s="5">
        <v>25400</v>
      </c>
      <c r="W355" s="55">
        <f>T355-V355</f>
        <v>0</v>
      </c>
      <c r="X355" s="56">
        <f>L355-Q355</f>
        <v>0</v>
      </c>
    </row>
    <row r="356" spans="1:24" ht="24.75" customHeight="1">
      <c r="A356" s="36" t="s">
        <v>714</v>
      </c>
      <c r="B356" s="58" t="s">
        <v>30</v>
      </c>
      <c r="C356" s="55">
        <v>0</v>
      </c>
      <c r="D356" s="55">
        <v>0</v>
      </c>
      <c r="E356" s="55">
        <v>0</v>
      </c>
      <c r="F356" s="55">
        <v>0</v>
      </c>
      <c r="G356" s="55">
        <v>0</v>
      </c>
      <c r="H356" s="55">
        <v>8600</v>
      </c>
      <c r="I356" s="55">
        <v>0</v>
      </c>
      <c r="J356" s="55">
        <v>0</v>
      </c>
      <c r="K356" s="55">
        <v>0</v>
      </c>
      <c r="L356" s="55">
        <f>(C356+H356-I356+J356-K356)</f>
        <v>8600</v>
      </c>
      <c r="M356" s="5">
        <v>0</v>
      </c>
      <c r="N356" s="5">
        <v>8600</v>
      </c>
      <c r="O356" s="55">
        <f>(L356-N356)</f>
        <v>0</v>
      </c>
      <c r="P356" s="5">
        <v>0</v>
      </c>
      <c r="Q356" s="5">
        <v>8600</v>
      </c>
      <c r="R356" s="55">
        <f>N356-Q356</f>
        <v>0</v>
      </c>
      <c r="S356" s="5">
        <v>0</v>
      </c>
      <c r="T356" s="5">
        <v>8600</v>
      </c>
      <c r="U356" s="5">
        <v>0</v>
      </c>
      <c r="V356" s="5">
        <v>8600</v>
      </c>
      <c r="W356" s="55">
        <f>T356-V356</f>
        <v>0</v>
      </c>
      <c r="X356" s="56">
        <f>L356-Q356</f>
        <v>0</v>
      </c>
    </row>
    <row r="357" spans="1:24" ht="24.75" customHeight="1">
      <c r="A357" s="36" t="s">
        <v>715</v>
      </c>
      <c r="B357" s="58" t="s">
        <v>31</v>
      </c>
      <c r="C357" s="55">
        <v>0</v>
      </c>
      <c r="D357" s="55">
        <v>0</v>
      </c>
      <c r="E357" s="55">
        <v>0</v>
      </c>
      <c r="F357" s="55">
        <v>0</v>
      </c>
      <c r="G357" s="55">
        <v>0</v>
      </c>
      <c r="H357" s="55">
        <v>4200</v>
      </c>
      <c r="I357" s="55">
        <v>0</v>
      </c>
      <c r="J357" s="55">
        <v>0</v>
      </c>
      <c r="K357" s="55">
        <v>0</v>
      </c>
      <c r="L357" s="55">
        <f>(C357+H357-I357+J357-K357)</f>
        <v>4200</v>
      </c>
      <c r="M357" s="5">
        <v>0</v>
      </c>
      <c r="N357" s="5">
        <v>4200</v>
      </c>
      <c r="O357" s="55">
        <f>(L357-N357)</f>
        <v>0</v>
      </c>
      <c r="P357" s="5">
        <v>0</v>
      </c>
      <c r="Q357" s="5">
        <v>4200</v>
      </c>
      <c r="R357" s="55">
        <f>N357-Q357</f>
        <v>0</v>
      </c>
      <c r="S357" s="5">
        <v>0</v>
      </c>
      <c r="T357" s="5">
        <v>4200</v>
      </c>
      <c r="U357" s="5">
        <v>0</v>
      </c>
      <c r="V357" s="5">
        <v>4200</v>
      </c>
      <c r="W357" s="55">
        <f>T357-V357</f>
        <v>0</v>
      </c>
      <c r="X357" s="56">
        <f>L357-Q357</f>
        <v>0</v>
      </c>
    </row>
    <row r="358" spans="1:24" ht="24.75" customHeight="1">
      <c r="A358" s="34" t="s">
        <v>643</v>
      </c>
      <c r="B358" s="57" t="s">
        <v>36</v>
      </c>
      <c r="C358" s="4">
        <f>C359</f>
        <v>0</v>
      </c>
      <c r="D358" s="4">
        <f aca="true" t="shared" si="284" ref="D358:X359">D359</f>
        <v>0</v>
      </c>
      <c r="E358" s="4">
        <f t="shared" si="284"/>
        <v>0</v>
      </c>
      <c r="F358" s="4">
        <f t="shared" si="284"/>
        <v>0</v>
      </c>
      <c r="G358" s="4">
        <f t="shared" si="284"/>
        <v>0</v>
      </c>
      <c r="H358" s="4">
        <f t="shared" si="284"/>
        <v>311406</v>
      </c>
      <c r="I358" s="4">
        <f t="shared" si="284"/>
        <v>0</v>
      </c>
      <c r="J358" s="4">
        <f t="shared" si="284"/>
        <v>0</v>
      </c>
      <c r="K358" s="4">
        <f t="shared" si="284"/>
        <v>0</v>
      </c>
      <c r="L358" s="4">
        <f t="shared" si="284"/>
        <v>311406</v>
      </c>
      <c r="M358" s="4">
        <f t="shared" si="284"/>
        <v>-126246</v>
      </c>
      <c r="N358" s="4">
        <f t="shared" si="284"/>
        <v>185160</v>
      </c>
      <c r="O358" s="4">
        <f t="shared" si="284"/>
        <v>126246</v>
      </c>
      <c r="P358" s="4">
        <f t="shared" si="284"/>
        <v>-126246</v>
      </c>
      <c r="Q358" s="4">
        <f t="shared" si="284"/>
        <v>185160</v>
      </c>
      <c r="R358" s="4">
        <f t="shared" si="284"/>
        <v>0</v>
      </c>
      <c r="S358" s="4">
        <f t="shared" si="284"/>
        <v>0</v>
      </c>
      <c r="T358" s="4">
        <f t="shared" si="284"/>
        <v>185160</v>
      </c>
      <c r="U358" s="4">
        <f t="shared" si="284"/>
        <v>0</v>
      </c>
      <c r="V358" s="4">
        <f t="shared" si="284"/>
        <v>185160</v>
      </c>
      <c r="W358" s="4">
        <f t="shared" si="284"/>
        <v>0</v>
      </c>
      <c r="X358" s="35">
        <f t="shared" si="284"/>
        <v>126246</v>
      </c>
    </row>
    <row r="359" spans="1:24" ht="24.75" customHeight="1">
      <c r="A359" s="34" t="s">
        <v>644</v>
      </c>
      <c r="B359" s="57" t="s">
        <v>39</v>
      </c>
      <c r="C359" s="4">
        <f>C360</f>
        <v>0</v>
      </c>
      <c r="D359" s="4">
        <f t="shared" si="284"/>
        <v>0</v>
      </c>
      <c r="E359" s="4">
        <f t="shared" si="284"/>
        <v>0</v>
      </c>
      <c r="F359" s="4">
        <f t="shared" si="284"/>
        <v>0</v>
      </c>
      <c r="G359" s="4">
        <f t="shared" si="284"/>
        <v>0</v>
      </c>
      <c r="H359" s="4">
        <f t="shared" si="284"/>
        <v>311406</v>
      </c>
      <c r="I359" s="4">
        <f t="shared" si="284"/>
        <v>0</v>
      </c>
      <c r="J359" s="4">
        <f t="shared" si="284"/>
        <v>0</v>
      </c>
      <c r="K359" s="4">
        <f t="shared" si="284"/>
        <v>0</v>
      </c>
      <c r="L359" s="4">
        <f t="shared" si="284"/>
        <v>311406</v>
      </c>
      <c r="M359" s="4">
        <f t="shared" si="284"/>
        <v>-126246</v>
      </c>
      <c r="N359" s="4">
        <f t="shared" si="284"/>
        <v>185160</v>
      </c>
      <c r="O359" s="4">
        <f t="shared" si="284"/>
        <v>126246</v>
      </c>
      <c r="P359" s="4">
        <f t="shared" si="284"/>
        <v>-126246</v>
      </c>
      <c r="Q359" s="4">
        <f t="shared" si="284"/>
        <v>185160</v>
      </c>
      <c r="R359" s="4">
        <f t="shared" si="284"/>
        <v>0</v>
      </c>
      <c r="S359" s="4">
        <f t="shared" si="284"/>
        <v>0</v>
      </c>
      <c r="T359" s="4">
        <f t="shared" si="284"/>
        <v>185160</v>
      </c>
      <c r="U359" s="4">
        <f t="shared" si="284"/>
        <v>0</v>
      </c>
      <c r="V359" s="4">
        <f t="shared" si="284"/>
        <v>185160</v>
      </c>
      <c r="W359" s="4">
        <f t="shared" si="284"/>
        <v>0</v>
      </c>
      <c r="X359" s="35">
        <f t="shared" si="284"/>
        <v>126246</v>
      </c>
    </row>
    <row r="360" spans="1:24" ht="24.75" customHeight="1">
      <c r="A360" s="36" t="s">
        <v>645</v>
      </c>
      <c r="B360" s="58" t="s">
        <v>40</v>
      </c>
      <c r="C360" s="55">
        <v>0</v>
      </c>
      <c r="D360" s="55">
        <v>0</v>
      </c>
      <c r="E360" s="55">
        <v>0</v>
      </c>
      <c r="F360" s="55">
        <v>0</v>
      </c>
      <c r="G360" s="55">
        <v>0</v>
      </c>
      <c r="H360" s="55">
        <v>311406</v>
      </c>
      <c r="I360" s="55">
        <v>0</v>
      </c>
      <c r="J360" s="55">
        <v>0</v>
      </c>
      <c r="K360" s="55">
        <v>0</v>
      </c>
      <c r="L360" s="55">
        <f>(C360+H360-I360+J360-K360)</f>
        <v>311406</v>
      </c>
      <c r="M360" s="5">
        <v>-126246</v>
      </c>
      <c r="N360" s="5">
        <v>185160</v>
      </c>
      <c r="O360" s="55">
        <f>(L360-N360)</f>
        <v>126246</v>
      </c>
      <c r="P360" s="5">
        <v>-126246</v>
      </c>
      <c r="Q360" s="5">
        <v>185160</v>
      </c>
      <c r="R360" s="55">
        <f>N360-Q360</f>
        <v>0</v>
      </c>
      <c r="S360" s="5">
        <v>0</v>
      </c>
      <c r="T360" s="5">
        <v>185160</v>
      </c>
      <c r="U360" s="5">
        <v>0</v>
      </c>
      <c r="V360" s="5">
        <v>185160</v>
      </c>
      <c r="W360" s="55">
        <f>T360-V360</f>
        <v>0</v>
      </c>
      <c r="X360" s="56">
        <f>L360-Q360</f>
        <v>126246</v>
      </c>
    </row>
    <row r="361" spans="1:24" ht="36" customHeight="1">
      <c r="A361" s="34"/>
      <c r="B361" s="57" t="s">
        <v>646</v>
      </c>
      <c r="C361" s="4">
        <f aca="true" t="shared" si="285" ref="C361:X362">C362</f>
        <v>0</v>
      </c>
      <c r="D361" s="4">
        <f>D362</f>
        <v>0</v>
      </c>
      <c r="E361" s="4">
        <f t="shared" si="285"/>
        <v>0</v>
      </c>
      <c r="F361" s="4">
        <f t="shared" si="285"/>
        <v>0</v>
      </c>
      <c r="G361" s="4">
        <f t="shared" si="285"/>
        <v>0</v>
      </c>
      <c r="H361" s="4">
        <f t="shared" si="285"/>
        <v>207402152</v>
      </c>
      <c r="I361" s="4">
        <f t="shared" si="285"/>
        <v>0</v>
      </c>
      <c r="J361" s="4">
        <f t="shared" si="285"/>
        <v>0</v>
      </c>
      <c r="K361" s="4">
        <f t="shared" si="285"/>
        <v>0</v>
      </c>
      <c r="L361" s="4">
        <f t="shared" si="285"/>
        <v>207402152</v>
      </c>
      <c r="M361" s="4">
        <f t="shared" si="285"/>
        <v>-2161867</v>
      </c>
      <c r="N361" s="4">
        <f t="shared" si="285"/>
        <v>205240285</v>
      </c>
      <c r="O361" s="4">
        <f t="shared" si="285"/>
        <v>2161867</v>
      </c>
      <c r="P361" s="4">
        <f t="shared" si="285"/>
        <v>-2161867</v>
      </c>
      <c r="Q361" s="4">
        <f t="shared" si="285"/>
        <v>205240285</v>
      </c>
      <c r="R361" s="4">
        <f t="shared" si="285"/>
        <v>0</v>
      </c>
      <c r="S361" s="4">
        <f t="shared" si="285"/>
        <v>0</v>
      </c>
      <c r="T361" s="4">
        <f t="shared" si="285"/>
        <v>205240285</v>
      </c>
      <c r="U361" s="4">
        <f t="shared" si="285"/>
        <v>0</v>
      </c>
      <c r="V361" s="4">
        <f t="shared" si="285"/>
        <v>205240285</v>
      </c>
      <c r="W361" s="4">
        <f t="shared" si="285"/>
        <v>0</v>
      </c>
      <c r="X361" s="35">
        <f t="shared" si="285"/>
        <v>2161867</v>
      </c>
    </row>
    <row r="362" spans="1:24" ht="24.75" customHeight="1">
      <c r="A362" s="34" t="s">
        <v>455</v>
      </c>
      <c r="B362" s="57" t="s">
        <v>3</v>
      </c>
      <c r="C362" s="4">
        <f t="shared" si="285"/>
        <v>0</v>
      </c>
      <c r="D362" s="4">
        <f>D363</f>
        <v>0</v>
      </c>
      <c r="E362" s="4">
        <f t="shared" si="285"/>
        <v>0</v>
      </c>
      <c r="F362" s="4">
        <f t="shared" si="285"/>
        <v>0</v>
      </c>
      <c r="G362" s="4">
        <f t="shared" si="285"/>
        <v>0</v>
      </c>
      <c r="H362" s="4">
        <f t="shared" si="285"/>
        <v>207402152</v>
      </c>
      <c r="I362" s="4">
        <f t="shared" si="285"/>
        <v>0</v>
      </c>
      <c r="J362" s="4">
        <f t="shared" si="285"/>
        <v>0</v>
      </c>
      <c r="K362" s="4">
        <f t="shared" si="285"/>
        <v>0</v>
      </c>
      <c r="L362" s="4">
        <f t="shared" si="285"/>
        <v>207402152</v>
      </c>
      <c r="M362" s="4">
        <f t="shared" si="285"/>
        <v>-2161867</v>
      </c>
      <c r="N362" s="4">
        <f t="shared" si="285"/>
        <v>205240285</v>
      </c>
      <c r="O362" s="4">
        <f t="shared" si="285"/>
        <v>2161867</v>
      </c>
      <c r="P362" s="4">
        <f t="shared" si="285"/>
        <v>-2161867</v>
      </c>
      <c r="Q362" s="4">
        <f t="shared" si="285"/>
        <v>205240285</v>
      </c>
      <c r="R362" s="4">
        <f t="shared" si="285"/>
        <v>0</v>
      </c>
      <c r="S362" s="4">
        <f t="shared" si="285"/>
        <v>0</v>
      </c>
      <c r="T362" s="4">
        <f t="shared" si="285"/>
        <v>205240285</v>
      </c>
      <c r="U362" s="4">
        <f t="shared" si="285"/>
        <v>0</v>
      </c>
      <c r="V362" s="4">
        <f t="shared" si="285"/>
        <v>205240285</v>
      </c>
      <c r="W362" s="4">
        <f t="shared" si="285"/>
        <v>0</v>
      </c>
      <c r="X362" s="35">
        <f t="shared" si="285"/>
        <v>2161867</v>
      </c>
    </row>
    <row r="363" spans="1:24" ht="24.75" customHeight="1">
      <c r="A363" s="34" t="s">
        <v>647</v>
      </c>
      <c r="B363" s="57" t="s">
        <v>322</v>
      </c>
      <c r="C363" s="4">
        <f>C364+C365</f>
        <v>0</v>
      </c>
      <c r="D363" s="4">
        <f>D364+D365</f>
        <v>0</v>
      </c>
      <c r="E363" s="4">
        <f aca="true" t="shared" si="286" ref="E363:X363">E364+E365</f>
        <v>0</v>
      </c>
      <c r="F363" s="4">
        <f t="shared" si="286"/>
        <v>0</v>
      </c>
      <c r="G363" s="4">
        <f t="shared" si="286"/>
        <v>0</v>
      </c>
      <c r="H363" s="4">
        <f t="shared" si="286"/>
        <v>207402152</v>
      </c>
      <c r="I363" s="4">
        <f t="shared" si="286"/>
        <v>0</v>
      </c>
      <c r="J363" s="4">
        <f t="shared" si="286"/>
        <v>0</v>
      </c>
      <c r="K363" s="4">
        <f t="shared" si="286"/>
        <v>0</v>
      </c>
      <c r="L363" s="4">
        <f t="shared" si="286"/>
        <v>207402152</v>
      </c>
      <c r="M363" s="4">
        <f t="shared" si="286"/>
        <v>-2161867</v>
      </c>
      <c r="N363" s="4">
        <f t="shared" si="286"/>
        <v>205240285</v>
      </c>
      <c r="O363" s="4">
        <f t="shared" si="286"/>
        <v>2161867</v>
      </c>
      <c r="P363" s="4">
        <f t="shared" si="286"/>
        <v>-2161867</v>
      </c>
      <c r="Q363" s="4">
        <f t="shared" si="286"/>
        <v>205240285</v>
      </c>
      <c r="R363" s="4">
        <f t="shared" si="286"/>
        <v>0</v>
      </c>
      <c r="S363" s="4">
        <f t="shared" si="286"/>
        <v>0</v>
      </c>
      <c r="T363" s="4">
        <f t="shared" si="286"/>
        <v>205240285</v>
      </c>
      <c r="U363" s="4">
        <f t="shared" si="286"/>
        <v>0</v>
      </c>
      <c r="V363" s="4">
        <f t="shared" si="286"/>
        <v>205240285</v>
      </c>
      <c r="W363" s="4">
        <f t="shared" si="286"/>
        <v>0</v>
      </c>
      <c r="X363" s="35">
        <f t="shared" si="286"/>
        <v>2161867</v>
      </c>
    </row>
    <row r="364" spans="1:24" ht="24.75" customHeight="1">
      <c r="A364" s="36" t="s">
        <v>648</v>
      </c>
      <c r="B364" s="58" t="s">
        <v>324</v>
      </c>
      <c r="C364" s="55">
        <v>0</v>
      </c>
      <c r="D364" s="55">
        <v>0</v>
      </c>
      <c r="E364" s="55">
        <v>0</v>
      </c>
      <c r="F364" s="55">
        <v>0</v>
      </c>
      <c r="G364" s="55">
        <v>0</v>
      </c>
      <c r="H364" s="55">
        <v>177402152</v>
      </c>
      <c r="I364" s="55">
        <v>0</v>
      </c>
      <c r="J364" s="55">
        <v>0</v>
      </c>
      <c r="K364" s="55">
        <v>0</v>
      </c>
      <c r="L364" s="55">
        <f>(C364+H364-I364+J364-K364)</f>
        <v>177402152</v>
      </c>
      <c r="M364" s="5">
        <v>-2161867</v>
      </c>
      <c r="N364" s="5">
        <v>175240285</v>
      </c>
      <c r="O364" s="55">
        <f>(L364-N364)</f>
        <v>2161867</v>
      </c>
      <c r="P364" s="5">
        <v>-2161867</v>
      </c>
      <c r="Q364" s="5">
        <v>175240285</v>
      </c>
      <c r="R364" s="55">
        <f>N364-Q364</f>
        <v>0</v>
      </c>
      <c r="S364" s="5">
        <v>0</v>
      </c>
      <c r="T364" s="5">
        <v>175240285</v>
      </c>
      <c r="U364" s="5">
        <v>0</v>
      </c>
      <c r="V364" s="5">
        <v>175240285</v>
      </c>
      <c r="W364" s="55">
        <f>T364-V364</f>
        <v>0</v>
      </c>
      <c r="X364" s="56">
        <f>L364-Q364</f>
        <v>2161867</v>
      </c>
    </row>
    <row r="365" spans="1:24" ht="24.75" customHeight="1">
      <c r="A365" s="36" t="s">
        <v>649</v>
      </c>
      <c r="B365" s="58" t="s">
        <v>57</v>
      </c>
      <c r="C365" s="55">
        <v>0</v>
      </c>
      <c r="D365" s="55">
        <v>0</v>
      </c>
      <c r="E365" s="55">
        <v>0</v>
      </c>
      <c r="F365" s="55">
        <v>0</v>
      </c>
      <c r="G365" s="55">
        <v>0</v>
      </c>
      <c r="H365" s="55">
        <v>30000000</v>
      </c>
      <c r="I365" s="55">
        <v>0</v>
      </c>
      <c r="J365" s="55">
        <v>0</v>
      </c>
      <c r="K365" s="55">
        <v>0</v>
      </c>
      <c r="L365" s="55">
        <f>(C365+H365-I365+J365-K365)</f>
        <v>30000000</v>
      </c>
      <c r="M365" s="5">
        <v>0</v>
      </c>
      <c r="N365" s="5">
        <v>30000000</v>
      </c>
      <c r="O365" s="55">
        <f>(L365-N365)</f>
        <v>0</v>
      </c>
      <c r="P365" s="5">
        <v>0</v>
      </c>
      <c r="Q365" s="5">
        <v>30000000</v>
      </c>
      <c r="R365" s="55">
        <f>N365-Q365</f>
        <v>0</v>
      </c>
      <c r="S365" s="5">
        <v>0</v>
      </c>
      <c r="T365" s="5">
        <v>30000000</v>
      </c>
      <c r="U365" s="5">
        <v>0</v>
      </c>
      <c r="V365" s="5">
        <v>30000000</v>
      </c>
      <c r="W365" s="55">
        <f>T365-V365</f>
        <v>0</v>
      </c>
      <c r="X365" s="56">
        <f>L365-Q365</f>
        <v>0</v>
      </c>
    </row>
    <row r="366" spans="1:24" ht="32.25" customHeight="1">
      <c r="A366" s="34"/>
      <c r="B366" s="57" t="s">
        <v>650</v>
      </c>
      <c r="C366" s="4">
        <f aca="true" t="shared" si="287" ref="C366:X367">C367</f>
        <v>0</v>
      </c>
      <c r="D366" s="4">
        <f>D367</f>
        <v>0</v>
      </c>
      <c r="E366" s="4">
        <f t="shared" si="287"/>
        <v>0</v>
      </c>
      <c r="F366" s="4">
        <f t="shared" si="287"/>
        <v>0</v>
      </c>
      <c r="G366" s="4">
        <f t="shared" si="287"/>
        <v>0</v>
      </c>
      <c r="H366" s="4">
        <f t="shared" si="287"/>
        <v>2557014624</v>
      </c>
      <c r="I366" s="4">
        <f t="shared" si="287"/>
        <v>0</v>
      </c>
      <c r="J366" s="4">
        <f t="shared" si="287"/>
        <v>0</v>
      </c>
      <c r="K366" s="4">
        <f t="shared" si="287"/>
        <v>0</v>
      </c>
      <c r="L366" s="4">
        <f t="shared" si="287"/>
        <v>2557014624</v>
      </c>
      <c r="M366" s="4">
        <f t="shared" si="287"/>
        <v>-309202847.42</v>
      </c>
      <c r="N366" s="4">
        <f t="shared" si="287"/>
        <v>2247811776.58</v>
      </c>
      <c r="O366" s="4">
        <f t="shared" si="287"/>
        <v>309202847.4200001</v>
      </c>
      <c r="P366" s="4">
        <f t="shared" si="287"/>
        <v>-309202847.42</v>
      </c>
      <c r="Q366" s="4">
        <f t="shared" si="287"/>
        <v>2247811776.58</v>
      </c>
      <c r="R366" s="4">
        <f t="shared" si="287"/>
        <v>0</v>
      </c>
      <c r="S366" s="4">
        <f t="shared" si="287"/>
        <v>1700357376.58</v>
      </c>
      <c r="T366" s="4">
        <f t="shared" si="287"/>
        <v>2247811776.58</v>
      </c>
      <c r="U366" s="4">
        <f t="shared" si="287"/>
        <v>1700357376.58</v>
      </c>
      <c r="V366" s="4">
        <f t="shared" si="287"/>
        <v>2247811776.58</v>
      </c>
      <c r="W366" s="4">
        <f t="shared" si="287"/>
        <v>0</v>
      </c>
      <c r="X366" s="35">
        <f t="shared" si="287"/>
        <v>309202847.4200001</v>
      </c>
    </row>
    <row r="367" spans="1:24" ht="24.75" customHeight="1">
      <c r="A367" s="34" t="s">
        <v>455</v>
      </c>
      <c r="B367" s="57" t="s">
        <v>3</v>
      </c>
      <c r="C367" s="4">
        <f t="shared" si="287"/>
        <v>0</v>
      </c>
      <c r="D367" s="4">
        <f>D368</f>
        <v>0</v>
      </c>
      <c r="E367" s="4">
        <f t="shared" si="287"/>
        <v>0</v>
      </c>
      <c r="F367" s="4">
        <f t="shared" si="287"/>
        <v>0</v>
      </c>
      <c r="G367" s="4">
        <f t="shared" si="287"/>
        <v>0</v>
      </c>
      <c r="H367" s="4">
        <f t="shared" si="287"/>
        <v>2557014624</v>
      </c>
      <c r="I367" s="4">
        <f t="shared" si="287"/>
        <v>0</v>
      </c>
      <c r="J367" s="4">
        <f t="shared" si="287"/>
        <v>0</v>
      </c>
      <c r="K367" s="4">
        <f t="shared" si="287"/>
        <v>0</v>
      </c>
      <c r="L367" s="4">
        <f t="shared" si="287"/>
        <v>2557014624</v>
      </c>
      <c r="M367" s="4">
        <f t="shared" si="287"/>
        <v>-309202847.42</v>
      </c>
      <c r="N367" s="4">
        <f t="shared" si="287"/>
        <v>2247811776.58</v>
      </c>
      <c r="O367" s="4">
        <f t="shared" si="287"/>
        <v>309202847.4200001</v>
      </c>
      <c r="P367" s="4">
        <f t="shared" si="287"/>
        <v>-309202847.42</v>
      </c>
      <c r="Q367" s="4">
        <f t="shared" si="287"/>
        <v>2247811776.58</v>
      </c>
      <c r="R367" s="4">
        <f t="shared" si="287"/>
        <v>0</v>
      </c>
      <c r="S367" s="4">
        <f t="shared" si="287"/>
        <v>1700357376.58</v>
      </c>
      <c r="T367" s="4">
        <f t="shared" si="287"/>
        <v>2247811776.58</v>
      </c>
      <c r="U367" s="4">
        <f t="shared" si="287"/>
        <v>1700357376.58</v>
      </c>
      <c r="V367" s="4">
        <f t="shared" si="287"/>
        <v>2247811776.58</v>
      </c>
      <c r="W367" s="4">
        <f t="shared" si="287"/>
        <v>0</v>
      </c>
      <c r="X367" s="35">
        <f t="shared" si="287"/>
        <v>309202847.4200001</v>
      </c>
    </row>
    <row r="368" spans="1:24" ht="24.75" customHeight="1">
      <c r="A368" s="34" t="s">
        <v>651</v>
      </c>
      <c r="B368" s="57" t="s">
        <v>127</v>
      </c>
      <c r="C368" s="4">
        <f>C369+C370+C371</f>
        <v>0</v>
      </c>
      <c r="D368" s="4">
        <f>D369+D370+D371</f>
        <v>0</v>
      </c>
      <c r="E368" s="4">
        <f aca="true" t="shared" si="288" ref="E368:X368">E369+E370+E371</f>
        <v>0</v>
      </c>
      <c r="F368" s="4">
        <f t="shared" si="288"/>
        <v>0</v>
      </c>
      <c r="G368" s="4">
        <f t="shared" si="288"/>
        <v>0</v>
      </c>
      <c r="H368" s="4">
        <f t="shared" si="288"/>
        <v>2557014624</v>
      </c>
      <c r="I368" s="4">
        <f t="shared" si="288"/>
        <v>0</v>
      </c>
      <c r="J368" s="4">
        <f t="shared" si="288"/>
        <v>0</v>
      </c>
      <c r="K368" s="4">
        <f t="shared" si="288"/>
        <v>0</v>
      </c>
      <c r="L368" s="4">
        <f t="shared" si="288"/>
        <v>2557014624</v>
      </c>
      <c r="M368" s="4">
        <f t="shared" si="288"/>
        <v>-309202847.42</v>
      </c>
      <c r="N368" s="4">
        <f t="shared" si="288"/>
        <v>2247811776.58</v>
      </c>
      <c r="O368" s="4">
        <f t="shared" si="288"/>
        <v>309202847.4200001</v>
      </c>
      <c r="P368" s="4">
        <f t="shared" si="288"/>
        <v>-309202847.42</v>
      </c>
      <c r="Q368" s="4">
        <f t="shared" si="288"/>
        <v>2247811776.58</v>
      </c>
      <c r="R368" s="4">
        <f t="shared" si="288"/>
        <v>0</v>
      </c>
      <c r="S368" s="4">
        <f t="shared" si="288"/>
        <v>1700357376.58</v>
      </c>
      <c r="T368" s="4">
        <f t="shared" si="288"/>
        <v>2247811776.58</v>
      </c>
      <c r="U368" s="4">
        <f t="shared" si="288"/>
        <v>1700357376.58</v>
      </c>
      <c r="V368" s="4">
        <f t="shared" si="288"/>
        <v>2247811776.58</v>
      </c>
      <c r="W368" s="4">
        <f t="shared" si="288"/>
        <v>0</v>
      </c>
      <c r="X368" s="35">
        <f t="shared" si="288"/>
        <v>309202847.4200001</v>
      </c>
    </row>
    <row r="369" spans="1:24" ht="28.5" customHeight="1">
      <c r="A369" s="36" t="s">
        <v>652</v>
      </c>
      <c r="B369" s="58" t="s">
        <v>54</v>
      </c>
      <c r="C369" s="55">
        <v>0</v>
      </c>
      <c r="D369" s="55">
        <v>0</v>
      </c>
      <c r="E369" s="55">
        <v>0</v>
      </c>
      <c r="F369" s="55">
        <v>0</v>
      </c>
      <c r="G369" s="55">
        <v>0</v>
      </c>
      <c r="H369" s="55">
        <v>2451312004</v>
      </c>
      <c r="I369" s="55">
        <v>0</v>
      </c>
      <c r="J369" s="55">
        <v>0</v>
      </c>
      <c r="K369" s="55">
        <v>0</v>
      </c>
      <c r="L369" s="55">
        <f>(C369+H369-I369+J369-K369)</f>
        <v>2451312004</v>
      </c>
      <c r="M369" s="5">
        <v>-294060587.42</v>
      </c>
      <c r="N369" s="5">
        <v>2157251416.58</v>
      </c>
      <c r="O369" s="55">
        <f>(L369-N369)</f>
        <v>294060587.4200001</v>
      </c>
      <c r="P369" s="5">
        <v>-294060587.42</v>
      </c>
      <c r="Q369" s="5">
        <v>2157251416.58</v>
      </c>
      <c r="R369" s="55">
        <f>N369-Q369</f>
        <v>0</v>
      </c>
      <c r="S369" s="5">
        <v>1637681016.58</v>
      </c>
      <c r="T369" s="5">
        <v>2157251416.58</v>
      </c>
      <c r="U369" s="5">
        <v>1637681016.58</v>
      </c>
      <c r="V369" s="5">
        <v>2157251416.58</v>
      </c>
      <c r="W369" s="55">
        <f>T369-V369</f>
        <v>0</v>
      </c>
      <c r="X369" s="56">
        <f>L369-Q369</f>
        <v>294060587.4200001</v>
      </c>
    </row>
    <row r="370" spans="1:24" ht="29.25" customHeight="1">
      <c r="A370" s="36" t="s">
        <v>653</v>
      </c>
      <c r="B370" s="58" t="s">
        <v>55</v>
      </c>
      <c r="C370" s="55">
        <v>0</v>
      </c>
      <c r="D370" s="55">
        <v>0</v>
      </c>
      <c r="E370" s="55">
        <v>0</v>
      </c>
      <c r="F370" s="55">
        <v>0</v>
      </c>
      <c r="G370" s="55">
        <v>0</v>
      </c>
      <c r="H370" s="55">
        <v>27884000</v>
      </c>
      <c r="I370" s="55">
        <v>0</v>
      </c>
      <c r="J370" s="55">
        <v>0</v>
      </c>
      <c r="K370" s="55">
        <v>0</v>
      </c>
      <c r="L370" s="55">
        <f>(C370+H370-I370+J370-K370)</f>
        <v>27884000</v>
      </c>
      <c r="M370" s="5">
        <v>0</v>
      </c>
      <c r="N370" s="5">
        <v>27884000</v>
      </c>
      <c r="O370" s="55">
        <f>(L370-N370)</f>
        <v>0</v>
      </c>
      <c r="P370" s="5">
        <v>0</v>
      </c>
      <c r="Q370" s="5">
        <v>27884000</v>
      </c>
      <c r="R370" s="55">
        <f>N370-Q370</f>
        <v>0</v>
      </c>
      <c r="S370" s="5">
        <v>0</v>
      </c>
      <c r="T370" s="5">
        <v>27884000</v>
      </c>
      <c r="U370" s="5">
        <v>0</v>
      </c>
      <c r="V370" s="5">
        <v>27884000</v>
      </c>
      <c r="W370" s="55">
        <f>T370-V370</f>
        <v>0</v>
      </c>
      <c r="X370" s="56">
        <f>L370-Q370</f>
        <v>0</v>
      </c>
    </row>
    <row r="371" spans="1:24" ht="35.25" customHeight="1">
      <c r="A371" s="36" t="s">
        <v>654</v>
      </c>
      <c r="B371" s="58" t="s">
        <v>133</v>
      </c>
      <c r="C371" s="55">
        <v>0</v>
      </c>
      <c r="D371" s="55">
        <v>0</v>
      </c>
      <c r="E371" s="55">
        <v>0</v>
      </c>
      <c r="F371" s="55">
        <v>0</v>
      </c>
      <c r="G371" s="55">
        <v>0</v>
      </c>
      <c r="H371" s="55">
        <v>77818620</v>
      </c>
      <c r="I371" s="55">
        <v>0</v>
      </c>
      <c r="J371" s="55">
        <v>0</v>
      </c>
      <c r="K371" s="55">
        <v>0</v>
      </c>
      <c r="L371" s="55">
        <f>(C371+H371-I371+J371-K371)</f>
        <v>77818620</v>
      </c>
      <c r="M371" s="5">
        <v>-15142260</v>
      </c>
      <c r="N371" s="5">
        <v>62676360</v>
      </c>
      <c r="O371" s="55">
        <f>(L371-N371)</f>
        <v>15142260</v>
      </c>
      <c r="P371" s="5">
        <v>-15142260</v>
      </c>
      <c r="Q371" s="5">
        <v>62676360</v>
      </c>
      <c r="R371" s="55">
        <f>N371-Q371</f>
        <v>0</v>
      </c>
      <c r="S371" s="5">
        <v>62676360</v>
      </c>
      <c r="T371" s="5">
        <v>62676360</v>
      </c>
      <c r="U371" s="5">
        <v>62676360</v>
      </c>
      <c r="V371" s="5">
        <v>62676360</v>
      </c>
      <c r="W371" s="55">
        <f>T371-V371</f>
        <v>0</v>
      </c>
      <c r="X371" s="56">
        <f>L371-Q371</f>
        <v>15142260</v>
      </c>
    </row>
    <row r="372" spans="1:24" ht="33.75" customHeight="1">
      <c r="A372" s="34"/>
      <c r="B372" s="57" t="s">
        <v>683</v>
      </c>
      <c r="C372" s="4">
        <f>C373</f>
        <v>0</v>
      </c>
      <c r="D372" s="4">
        <f aca="true" t="shared" si="289" ref="D372:X372">D373</f>
        <v>0</v>
      </c>
      <c r="E372" s="4">
        <f t="shared" si="289"/>
        <v>0</v>
      </c>
      <c r="F372" s="4">
        <f t="shared" si="289"/>
        <v>0</v>
      </c>
      <c r="G372" s="4">
        <f t="shared" si="289"/>
        <v>0</v>
      </c>
      <c r="H372" s="4">
        <f t="shared" si="289"/>
        <v>113560000</v>
      </c>
      <c r="I372" s="4">
        <f t="shared" si="289"/>
        <v>0</v>
      </c>
      <c r="J372" s="4">
        <f t="shared" si="289"/>
        <v>0</v>
      </c>
      <c r="K372" s="4">
        <f t="shared" si="289"/>
        <v>0</v>
      </c>
      <c r="L372" s="4">
        <f t="shared" si="289"/>
        <v>113560000</v>
      </c>
      <c r="M372" s="4">
        <f t="shared" si="289"/>
        <v>-6000000</v>
      </c>
      <c r="N372" s="4">
        <f t="shared" si="289"/>
        <v>107560000</v>
      </c>
      <c r="O372" s="4">
        <f t="shared" si="289"/>
        <v>6000000</v>
      </c>
      <c r="P372" s="4">
        <f t="shared" si="289"/>
        <v>-6000000</v>
      </c>
      <c r="Q372" s="4">
        <f t="shared" si="289"/>
        <v>107560000</v>
      </c>
      <c r="R372" s="4">
        <f t="shared" si="289"/>
        <v>0</v>
      </c>
      <c r="S372" s="4">
        <f t="shared" si="289"/>
        <v>66000000</v>
      </c>
      <c r="T372" s="4">
        <f t="shared" si="289"/>
        <v>107560000</v>
      </c>
      <c r="U372" s="4">
        <f t="shared" si="289"/>
        <v>66000000</v>
      </c>
      <c r="V372" s="4">
        <f t="shared" si="289"/>
        <v>107560000</v>
      </c>
      <c r="W372" s="4">
        <f t="shared" si="289"/>
        <v>0</v>
      </c>
      <c r="X372" s="35">
        <f t="shared" si="289"/>
        <v>6000000</v>
      </c>
    </row>
    <row r="373" spans="1:24" ht="24.75" customHeight="1">
      <c r="A373" s="34"/>
      <c r="B373" s="57" t="s">
        <v>655</v>
      </c>
      <c r="C373" s="4">
        <f aca="true" t="shared" si="290" ref="C373:X374">C374</f>
        <v>0</v>
      </c>
      <c r="D373" s="4">
        <f>D374</f>
        <v>0</v>
      </c>
      <c r="E373" s="4">
        <f t="shared" si="290"/>
        <v>0</v>
      </c>
      <c r="F373" s="4">
        <f t="shared" si="290"/>
        <v>0</v>
      </c>
      <c r="G373" s="4">
        <f t="shared" si="290"/>
        <v>0</v>
      </c>
      <c r="H373" s="4">
        <f t="shared" si="290"/>
        <v>113560000</v>
      </c>
      <c r="I373" s="4">
        <f t="shared" si="290"/>
        <v>0</v>
      </c>
      <c r="J373" s="4">
        <f t="shared" si="290"/>
        <v>0</v>
      </c>
      <c r="K373" s="4">
        <f t="shared" si="290"/>
        <v>0</v>
      </c>
      <c r="L373" s="4">
        <f t="shared" si="290"/>
        <v>113560000</v>
      </c>
      <c r="M373" s="4">
        <f t="shared" si="290"/>
        <v>-6000000</v>
      </c>
      <c r="N373" s="4">
        <f t="shared" si="290"/>
        <v>107560000</v>
      </c>
      <c r="O373" s="4">
        <f t="shared" si="290"/>
        <v>6000000</v>
      </c>
      <c r="P373" s="4">
        <f t="shared" si="290"/>
        <v>-6000000</v>
      </c>
      <c r="Q373" s="4">
        <f t="shared" si="290"/>
        <v>107560000</v>
      </c>
      <c r="R373" s="4">
        <f t="shared" si="290"/>
        <v>0</v>
      </c>
      <c r="S373" s="4">
        <f t="shared" si="290"/>
        <v>66000000</v>
      </c>
      <c r="T373" s="4">
        <f t="shared" si="290"/>
        <v>107560000</v>
      </c>
      <c r="U373" s="4">
        <f t="shared" si="290"/>
        <v>66000000</v>
      </c>
      <c r="V373" s="4">
        <f t="shared" si="290"/>
        <v>107560000</v>
      </c>
      <c r="W373" s="4">
        <f t="shared" si="290"/>
        <v>0</v>
      </c>
      <c r="X373" s="35">
        <f t="shared" si="290"/>
        <v>6000000</v>
      </c>
    </row>
    <row r="374" spans="1:24" ht="24.75" customHeight="1">
      <c r="A374" s="34" t="s">
        <v>455</v>
      </c>
      <c r="B374" s="57" t="s">
        <v>3</v>
      </c>
      <c r="C374" s="4">
        <f t="shared" si="290"/>
        <v>0</v>
      </c>
      <c r="D374" s="4">
        <f>D375</f>
        <v>0</v>
      </c>
      <c r="E374" s="4">
        <f t="shared" si="290"/>
        <v>0</v>
      </c>
      <c r="F374" s="4">
        <f t="shared" si="290"/>
        <v>0</v>
      </c>
      <c r="G374" s="4">
        <f t="shared" si="290"/>
        <v>0</v>
      </c>
      <c r="H374" s="4">
        <f t="shared" si="290"/>
        <v>113560000</v>
      </c>
      <c r="I374" s="4">
        <f t="shared" si="290"/>
        <v>0</v>
      </c>
      <c r="J374" s="4">
        <f t="shared" si="290"/>
        <v>0</v>
      </c>
      <c r="K374" s="4">
        <f t="shared" si="290"/>
        <v>0</v>
      </c>
      <c r="L374" s="4">
        <f t="shared" si="290"/>
        <v>113560000</v>
      </c>
      <c r="M374" s="4">
        <f t="shared" si="290"/>
        <v>-6000000</v>
      </c>
      <c r="N374" s="4">
        <f t="shared" si="290"/>
        <v>107560000</v>
      </c>
      <c r="O374" s="4">
        <f t="shared" si="290"/>
        <v>6000000</v>
      </c>
      <c r="P374" s="4">
        <f t="shared" si="290"/>
        <v>-6000000</v>
      </c>
      <c r="Q374" s="4">
        <f t="shared" si="290"/>
        <v>107560000</v>
      </c>
      <c r="R374" s="4">
        <f t="shared" si="290"/>
        <v>0</v>
      </c>
      <c r="S374" s="4">
        <f t="shared" si="290"/>
        <v>66000000</v>
      </c>
      <c r="T374" s="4">
        <f t="shared" si="290"/>
        <v>107560000</v>
      </c>
      <c r="U374" s="4">
        <f t="shared" si="290"/>
        <v>66000000</v>
      </c>
      <c r="V374" s="4">
        <f t="shared" si="290"/>
        <v>107560000</v>
      </c>
      <c r="W374" s="4">
        <f t="shared" si="290"/>
        <v>0</v>
      </c>
      <c r="X374" s="35">
        <f t="shared" si="290"/>
        <v>6000000</v>
      </c>
    </row>
    <row r="375" spans="1:24" ht="24.75" customHeight="1">
      <c r="A375" s="34" t="s">
        <v>656</v>
      </c>
      <c r="B375" s="57" t="s">
        <v>347</v>
      </c>
      <c r="C375" s="4">
        <f>C376+C380</f>
        <v>0</v>
      </c>
      <c r="D375" s="4">
        <f aca="true" t="shared" si="291" ref="D375:X375">D376+D380</f>
        <v>0</v>
      </c>
      <c r="E375" s="4">
        <f t="shared" si="291"/>
        <v>0</v>
      </c>
      <c r="F375" s="4">
        <f t="shared" si="291"/>
        <v>0</v>
      </c>
      <c r="G375" s="4">
        <f t="shared" si="291"/>
        <v>0</v>
      </c>
      <c r="H375" s="4">
        <f t="shared" si="291"/>
        <v>113560000</v>
      </c>
      <c r="I375" s="4">
        <f t="shared" si="291"/>
        <v>0</v>
      </c>
      <c r="J375" s="4">
        <f t="shared" si="291"/>
        <v>0</v>
      </c>
      <c r="K375" s="4">
        <f t="shared" si="291"/>
        <v>0</v>
      </c>
      <c r="L375" s="4">
        <f t="shared" si="291"/>
        <v>113560000</v>
      </c>
      <c r="M375" s="4">
        <f t="shared" si="291"/>
        <v>-6000000</v>
      </c>
      <c r="N375" s="4">
        <f t="shared" si="291"/>
        <v>107560000</v>
      </c>
      <c r="O375" s="4">
        <f t="shared" si="291"/>
        <v>6000000</v>
      </c>
      <c r="P375" s="4">
        <f t="shared" si="291"/>
        <v>-6000000</v>
      </c>
      <c r="Q375" s="4">
        <f t="shared" si="291"/>
        <v>107560000</v>
      </c>
      <c r="R375" s="4">
        <f t="shared" si="291"/>
        <v>0</v>
      </c>
      <c r="S375" s="4">
        <f t="shared" si="291"/>
        <v>66000000</v>
      </c>
      <c r="T375" s="4">
        <f t="shared" si="291"/>
        <v>107560000</v>
      </c>
      <c r="U375" s="4">
        <f t="shared" si="291"/>
        <v>66000000</v>
      </c>
      <c r="V375" s="4">
        <f t="shared" si="291"/>
        <v>107560000</v>
      </c>
      <c r="W375" s="4">
        <f t="shared" si="291"/>
        <v>0</v>
      </c>
      <c r="X375" s="35">
        <f t="shared" si="291"/>
        <v>6000000</v>
      </c>
    </row>
    <row r="376" spans="1:24" ht="24.75" customHeight="1">
      <c r="A376" s="34" t="s">
        <v>657</v>
      </c>
      <c r="B376" s="57" t="s">
        <v>349</v>
      </c>
      <c r="C376" s="4">
        <f aca="true" t="shared" si="292" ref="C376:X376">C377</f>
        <v>0</v>
      </c>
      <c r="D376" s="4">
        <f>D377</f>
        <v>0</v>
      </c>
      <c r="E376" s="4">
        <f t="shared" si="292"/>
        <v>0</v>
      </c>
      <c r="F376" s="4">
        <f t="shared" si="292"/>
        <v>0</v>
      </c>
      <c r="G376" s="4">
        <f t="shared" si="292"/>
        <v>0</v>
      </c>
      <c r="H376" s="4">
        <f t="shared" si="292"/>
        <v>40560000</v>
      </c>
      <c r="I376" s="4">
        <f t="shared" si="292"/>
        <v>0</v>
      </c>
      <c r="J376" s="4">
        <f t="shared" si="292"/>
        <v>0</v>
      </c>
      <c r="K376" s="4">
        <f t="shared" si="292"/>
        <v>0</v>
      </c>
      <c r="L376" s="4">
        <f t="shared" si="292"/>
        <v>40560000</v>
      </c>
      <c r="M376" s="4">
        <f t="shared" si="292"/>
        <v>-6000000</v>
      </c>
      <c r="N376" s="4">
        <f t="shared" si="292"/>
        <v>34560000</v>
      </c>
      <c r="O376" s="4">
        <f t="shared" si="292"/>
        <v>6000000</v>
      </c>
      <c r="P376" s="4">
        <f t="shared" si="292"/>
        <v>-6000000</v>
      </c>
      <c r="Q376" s="4">
        <f t="shared" si="292"/>
        <v>34560000</v>
      </c>
      <c r="R376" s="4">
        <f t="shared" si="292"/>
        <v>0</v>
      </c>
      <c r="S376" s="4">
        <f t="shared" si="292"/>
        <v>0</v>
      </c>
      <c r="T376" s="4">
        <f t="shared" si="292"/>
        <v>34560000</v>
      </c>
      <c r="U376" s="4">
        <f t="shared" si="292"/>
        <v>0</v>
      </c>
      <c r="V376" s="4">
        <f t="shared" si="292"/>
        <v>34560000</v>
      </c>
      <c r="W376" s="4">
        <f t="shared" si="292"/>
        <v>0</v>
      </c>
      <c r="X376" s="35">
        <f t="shared" si="292"/>
        <v>6000000</v>
      </c>
    </row>
    <row r="377" spans="1:24" ht="45" customHeight="1">
      <c r="A377" s="34" t="s">
        <v>515</v>
      </c>
      <c r="B377" s="57" t="s">
        <v>351</v>
      </c>
      <c r="C377" s="4">
        <f>(C378+C379)</f>
        <v>0</v>
      </c>
      <c r="D377" s="4">
        <f aca="true" t="shared" si="293" ref="D377:X377">(D378+D379)</f>
        <v>0</v>
      </c>
      <c r="E377" s="4">
        <f t="shared" si="293"/>
        <v>0</v>
      </c>
      <c r="F377" s="4">
        <f t="shared" si="293"/>
        <v>0</v>
      </c>
      <c r="G377" s="4">
        <f t="shared" si="293"/>
        <v>0</v>
      </c>
      <c r="H377" s="4">
        <f t="shared" si="293"/>
        <v>40560000</v>
      </c>
      <c r="I377" s="4">
        <f t="shared" si="293"/>
        <v>0</v>
      </c>
      <c r="J377" s="4">
        <f t="shared" si="293"/>
        <v>0</v>
      </c>
      <c r="K377" s="4">
        <f t="shared" si="293"/>
        <v>0</v>
      </c>
      <c r="L377" s="4">
        <f t="shared" si="293"/>
        <v>40560000</v>
      </c>
      <c r="M377" s="4">
        <f t="shared" si="293"/>
        <v>-6000000</v>
      </c>
      <c r="N377" s="4">
        <f t="shared" si="293"/>
        <v>34560000</v>
      </c>
      <c r="O377" s="4">
        <f t="shared" si="293"/>
        <v>6000000</v>
      </c>
      <c r="P377" s="4">
        <f t="shared" si="293"/>
        <v>-6000000</v>
      </c>
      <c r="Q377" s="4">
        <f t="shared" si="293"/>
        <v>34560000</v>
      </c>
      <c r="R377" s="4">
        <f t="shared" si="293"/>
        <v>0</v>
      </c>
      <c r="S377" s="4">
        <f t="shared" si="293"/>
        <v>0</v>
      </c>
      <c r="T377" s="4">
        <f t="shared" si="293"/>
        <v>34560000</v>
      </c>
      <c r="U377" s="4">
        <f t="shared" si="293"/>
        <v>0</v>
      </c>
      <c r="V377" s="4">
        <f t="shared" si="293"/>
        <v>34560000</v>
      </c>
      <c r="W377" s="4">
        <f t="shared" si="293"/>
        <v>0</v>
      </c>
      <c r="X377" s="35">
        <f t="shared" si="293"/>
        <v>6000000</v>
      </c>
    </row>
    <row r="378" spans="1:24" ht="24.75" customHeight="1">
      <c r="A378" s="36" t="s">
        <v>658</v>
      </c>
      <c r="B378" s="58" t="s">
        <v>340</v>
      </c>
      <c r="C378" s="55">
        <v>0</v>
      </c>
      <c r="D378" s="55">
        <v>0</v>
      </c>
      <c r="E378" s="55">
        <v>0</v>
      </c>
      <c r="F378" s="55">
        <v>0</v>
      </c>
      <c r="G378" s="55">
        <v>0</v>
      </c>
      <c r="H378" s="55">
        <v>7346675</v>
      </c>
      <c r="I378" s="55">
        <v>0</v>
      </c>
      <c r="J378" s="55">
        <v>0</v>
      </c>
      <c r="K378" s="55">
        <v>0</v>
      </c>
      <c r="L378" s="55">
        <f>(C378+H378-I378+J378-K378)</f>
        <v>7346675</v>
      </c>
      <c r="M378" s="5">
        <v>0</v>
      </c>
      <c r="N378" s="5">
        <v>7346675</v>
      </c>
      <c r="O378" s="55">
        <f>(L378-N378)</f>
        <v>0</v>
      </c>
      <c r="P378" s="5">
        <v>0</v>
      </c>
      <c r="Q378" s="5">
        <v>7346675</v>
      </c>
      <c r="R378" s="55">
        <f>N378-Q378</f>
        <v>0</v>
      </c>
      <c r="S378" s="73">
        <v>0</v>
      </c>
      <c r="T378" s="73">
        <v>7346675</v>
      </c>
      <c r="U378" s="73">
        <v>0</v>
      </c>
      <c r="V378" s="73">
        <v>7346675</v>
      </c>
      <c r="W378" s="55">
        <f>T378-V378</f>
        <v>0</v>
      </c>
      <c r="X378" s="56">
        <f>L378-Q378</f>
        <v>0</v>
      </c>
    </row>
    <row r="379" spans="1:24" ht="24.75" customHeight="1">
      <c r="A379" s="36" t="s">
        <v>659</v>
      </c>
      <c r="B379" s="58" t="s">
        <v>65</v>
      </c>
      <c r="C379" s="55">
        <v>0</v>
      </c>
      <c r="D379" s="55">
        <v>0</v>
      </c>
      <c r="E379" s="55">
        <v>0</v>
      </c>
      <c r="F379" s="55">
        <v>0</v>
      </c>
      <c r="G379" s="55">
        <v>0</v>
      </c>
      <c r="H379" s="55">
        <v>33213325</v>
      </c>
      <c r="I379" s="55">
        <v>0</v>
      </c>
      <c r="J379" s="55">
        <v>0</v>
      </c>
      <c r="K379" s="55">
        <v>0</v>
      </c>
      <c r="L379" s="55">
        <f>(C379+H379-I379+J379-K379)</f>
        <v>33213325</v>
      </c>
      <c r="M379" s="5">
        <v>-6000000</v>
      </c>
      <c r="N379" s="5">
        <v>27213325</v>
      </c>
      <c r="O379" s="55">
        <f>(L379-N379)</f>
        <v>6000000</v>
      </c>
      <c r="P379" s="5">
        <v>-6000000</v>
      </c>
      <c r="Q379" s="5">
        <v>27213325</v>
      </c>
      <c r="R379" s="55">
        <f>N379-Q379</f>
        <v>0</v>
      </c>
      <c r="S379" s="73">
        <v>0</v>
      </c>
      <c r="T379" s="73">
        <v>27213325</v>
      </c>
      <c r="U379" s="73">
        <v>0</v>
      </c>
      <c r="V379" s="73">
        <v>27213325</v>
      </c>
      <c r="W379" s="55">
        <f>T379-V379</f>
        <v>0</v>
      </c>
      <c r="X379" s="56">
        <f>L379-Q379</f>
        <v>6000000</v>
      </c>
    </row>
    <row r="380" spans="1:24" ht="51" customHeight="1">
      <c r="A380" s="34" t="s">
        <v>526</v>
      </c>
      <c r="B380" s="57" t="s">
        <v>360</v>
      </c>
      <c r="C380" s="4">
        <f>C381</f>
        <v>0</v>
      </c>
      <c r="D380" s="4">
        <f aca="true" t="shared" si="294" ref="D380:X380">D381</f>
        <v>0</v>
      </c>
      <c r="E380" s="4">
        <f t="shared" si="294"/>
        <v>0</v>
      </c>
      <c r="F380" s="4">
        <f t="shared" si="294"/>
        <v>0</v>
      </c>
      <c r="G380" s="4">
        <f t="shared" si="294"/>
        <v>0</v>
      </c>
      <c r="H380" s="4">
        <f t="shared" si="294"/>
        <v>73000000</v>
      </c>
      <c r="I380" s="4">
        <f t="shared" si="294"/>
        <v>0</v>
      </c>
      <c r="J380" s="4">
        <f t="shared" si="294"/>
        <v>0</v>
      </c>
      <c r="K380" s="4">
        <f t="shared" si="294"/>
        <v>0</v>
      </c>
      <c r="L380" s="4">
        <f t="shared" si="294"/>
        <v>73000000</v>
      </c>
      <c r="M380" s="4">
        <f t="shared" si="294"/>
        <v>0</v>
      </c>
      <c r="N380" s="4">
        <f t="shared" si="294"/>
        <v>73000000</v>
      </c>
      <c r="O380" s="4">
        <f t="shared" si="294"/>
        <v>0</v>
      </c>
      <c r="P380" s="4">
        <f t="shared" si="294"/>
        <v>0</v>
      </c>
      <c r="Q380" s="4">
        <f t="shared" si="294"/>
        <v>73000000</v>
      </c>
      <c r="R380" s="4">
        <f t="shared" si="294"/>
        <v>0</v>
      </c>
      <c r="S380" s="4">
        <f t="shared" si="294"/>
        <v>66000000</v>
      </c>
      <c r="T380" s="4">
        <f t="shared" si="294"/>
        <v>73000000</v>
      </c>
      <c r="U380" s="4">
        <f t="shared" si="294"/>
        <v>66000000</v>
      </c>
      <c r="V380" s="4">
        <f t="shared" si="294"/>
        <v>73000000</v>
      </c>
      <c r="W380" s="4">
        <f t="shared" si="294"/>
        <v>0</v>
      </c>
      <c r="X380" s="35">
        <f t="shared" si="294"/>
        <v>0</v>
      </c>
    </row>
    <row r="381" spans="1:24" ht="24.75" customHeight="1">
      <c r="A381" s="34" t="s">
        <v>528</v>
      </c>
      <c r="B381" s="57" t="s">
        <v>121</v>
      </c>
      <c r="C381" s="4">
        <f>C382+C383</f>
        <v>0</v>
      </c>
      <c r="D381" s="4">
        <f aca="true" t="shared" si="295" ref="D381:X381">D382+D383</f>
        <v>0</v>
      </c>
      <c r="E381" s="4">
        <f t="shared" si="295"/>
        <v>0</v>
      </c>
      <c r="F381" s="4">
        <f t="shared" si="295"/>
        <v>0</v>
      </c>
      <c r="G381" s="4">
        <f t="shared" si="295"/>
        <v>0</v>
      </c>
      <c r="H381" s="4">
        <f t="shared" si="295"/>
        <v>73000000</v>
      </c>
      <c r="I381" s="4">
        <f t="shared" si="295"/>
        <v>0</v>
      </c>
      <c r="J381" s="4">
        <f t="shared" si="295"/>
        <v>0</v>
      </c>
      <c r="K381" s="4">
        <f t="shared" si="295"/>
        <v>0</v>
      </c>
      <c r="L381" s="4">
        <f t="shared" si="295"/>
        <v>73000000</v>
      </c>
      <c r="M381" s="4">
        <f t="shared" si="295"/>
        <v>0</v>
      </c>
      <c r="N381" s="4">
        <f t="shared" si="295"/>
        <v>73000000</v>
      </c>
      <c r="O381" s="4">
        <f t="shared" si="295"/>
        <v>0</v>
      </c>
      <c r="P381" s="4">
        <f t="shared" si="295"/>
        <v>0</v>
      </c>
      <c r="Q381" s="4">
        <f t="shared" si="295"/>
        <v>73000000</v>
      </c>
      <c r="R381" s="4">
        <f t="shared" si="295"/>
        <v>0</v>
      </c>
      <c r="S381" s="4">
        <f t="shared" si="295"/>
        <v>66000000</v>
      </c>
      <c r="T381" s="4">
        <f t="shared" si="295"/>
        <v>73000000</v>
      </c>
      <c r="U381" s="4">
        <f t="shared" si="295"/>
        <v>66000000</v>
      </c>
      <c r="V381" s="4">
        <f t="shared" si="295"/>
        <v>73000000</v>
      </c>
      <c r="W381" s="4">
        <f t="shared" si="295"/>
        <v>0</v>
      </c>
      <c r="X381" s="35">
        <f t="shared" si="295"/>
        <v>0</v>
      </c>
    </row>
    <row r="382" spans="1:24" ht="30.75" customHeight="1">
      <c r="A382" s="36" t="s">
        <v>660</v>
      </c>
      <c r="B382" s="58" t="s">
        <v>67</v>
      </c>
      <c r="C382" s="55">
        <v>0</v>
      </c>
      <c r="D382" s="55">
        <v>0</v>
      </c>
      <c r="E382" s="55">
        <v>0</v>
      </c>
      <c r="F382" s="55">
        <v>0</v>
      </c>
      <c r="G382" s="55">
        <v>0</v>
      </c>
      <c r="H382" s="55">
        <v>7000000</v>
      </c>
      <c r="I382" s="55">
        <v>0</v>
      </c>
      <c r="J382" s="55">
        <v>0</v>
      </c>
      <c r="K382" s="55">
        <v>0</v>
      </c>
      <c r="L382" s="55">
        <f>(C382+H382-I382+J382-K382)</f>
        <v>7000000</v>
      </c>
      <c r="M382" s="5">
        <v>0</v>
      </c>
      <c r="N382" s="5">
        <v>7000000</v>
      </c>
      <c r="O382" s="55">
        <f>(L382-N382)</f>
        <v>0</v>
      </c>
      <c r="P382" s="5">
        <v>0</v>
      </c>
      <c r="Q382" s="5">
        <v>7000000</v>
      </c>
      <c r="R382" s="55">
        <f>N382-Q382</f>
        <v>0</v>
      </c>
      <c r="S382" s="5">
        <v>0</v>
      </c>
      <c r="T382" s="5">
        <v>7000000</v>
      </c>
      <c r="U382" s="5">
        <v>0</v>
      </c>
      <c r="V382" s="5">
        <v>7000000</v>
      </c>
      <c r="W382" s="55">
        <f>T382-V382</f>
        <v>0</v>
      </c>
      <c r="X382" s="56">
        <f>L382-Q382</f>
        <v>0</v>
      </c>
    </row>
    <row r="383" spans="1:24" ht="30.75" customHeight="1">
      <c r="A383" s="36" t="s">
        <v>716</v>
      </c>
      <c r="B383" s="58" t="s">
        <v>122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66000000</v>
      </c>
      <c r="I383" s="55">
        <v>0</v>
      </c>
      <c r="J383" s="55">
        <v>0</v>
      </c>
      <c r="K383" s="55">
        <v>0</v>
      </c>
      <c r="L383" s="55">
        <f>(C383+H383-I383+J383-K383)</f>
        <v>66000000</v>
      </c>
      <c r="M383" s="5">
        <v>0</v>
      </c>
      <c r="N383" s="5">
        <v>66000000</v>
      </c>
      <c r="O383" s="55">
        <f>(L383-N383)</f>
        <v>0</v>
      </c>
      <c r="P383" s="5">
        <v>0</v>
      </c>
      <c r="Q383" s="5">
        <v>66000000</v>
      </c>
      <c r="R383" s="55">
        <f>N383-Q383</f>
        <v>0</v>
      </c>
      <c r="S383" s="5">
        <v>66000000</v>
      </c>
      <c r="T383" s="5">
        <v>66000000</v>
      </c>
      <c r="U383" s="5">
        <v>66000000</v>
      </c>
      <c r="V383" s="5">
        <v>66000000</v>
      </c>
      <c r="W383" s="55">
        <f>T383-V383</f>
        <v>0</v>
      </c>
      <c r="X383" s="56">
        <f>L383-Q383</f>
        <v>0</v>
      </c>
    </row>
    <row r="384" spans="1:24" ht="24.75" customHeight="1">
      <c r="A384" s="34"/>
      <c r="B384" s="57" t="s">
        <v>661</v>
      </c>
      <c r="C384" s="4">
        <f aca="true" t="shared" si="296" ref="C384:X385">C385</f>
        <v>0</v>
      </c>
      <c r="D384" s="4">
        <f>D385</f>
        <v>0</v>
      </c>
      <c r="E384" s="4">
        <f t="shared" si="296"/>
        <v>0</v>
      </c>
      <c r="F384" s="4">
        <f t="shared" si="296"/>
        <v>0</v>
      </c>
      <c r="G384" s="4">
        <f t="shared" si="296"/>
        <v>0</v>
      </c>
      <c r="H384" s="4">
        <f t="shared" si="296"/>
        <v>3826780500.6400003</v>
      </c>
      <c r="I384" s="4">
        <f t="shared" si="296"/>
        <v>0</v>
      </c>
      <c r="J384" s="4">
        <f t="shared" si="296"/>
        <v>0</v>
      </c>
      <c r="K384" s="4">
        <f t="shared" si="296"/>
        <v>0</v>
      </c>
      <c r="L384" s="4">
        <f t="shared" si="296"/>
        <v>3826780500.6400003</v>
      </c>
      <c r="M384" s="4">
        <f t="shared" si="296"/>
        <v>-1988810663.15</v>
      </c>
      <c r="N384" s="4">
        <f t="shared" si="296"/>
        <v>1837969837.05</v>
      </c>
      <c r="O384" s="4">
        <f t="shared" si="296"/>
        <v>1988810663.5900002</v>
      </c>
      <c r="P384" s="4">
        <f t="shared" si="296"/>
        <v>-1988810663.15</v>
      </c>
      <c r="Q384" s="4">
        <f t="shared" si="296"/>
        <v>1837969837.05</v>
      </c>
      <c r="R384" s="4">
        <f t="shared" si="296"/>
        <v>0</v>
      </c>
      <c r="S384" s="4">
        <f t="shared" si="296"/>
        <v>383891452.05</v>
      </c>
      <c r="T384" s="4">
        <f t="shared" si="296"/>
        <v>1837969837.05</v>
      </c>
      <c r="U384" s="4">
        <f t="shared" si="296"/>
        <v>409599100.05</v>
      </c>
      <c r="V384" s="4">
        <f t="shared" si="296"/>
        <v>1837969837.05</v>
      </c>
      <c r="W384" s="4">
        <f t="shared" si="296"/>
        <v>0</v>
      </c>
      <c r="X384" s="35">
        <f t="shared" si="296"/>
        <v>1988810663.5900002</v>
      </c>
    </row>
    <row r="385" spans="1:24" ht="24.75" customHeight="1">
      <c r="A385" s="34" t="s">
        <v>455</v>
      </c>
      <c r="B385" s="57" t="s">
        <v>3</v>
      </c>
      <c r="C385" s="4">
        <f>C386</f>
        <v>0</v>
      </c>
      <c r="D385" s="4">
        <f>D386</f>
        <v>0</v>
      </c>
      <c r="E385" s="4">
        <f t="shared" si="296"/>
        <v>0</v>
      </c>
      <c r="F385" s="4">
        <f t="shared" si="296"/>
        <v>0</v>
      </c>
      <c r="G385" s="4">
        <f t="shared" si="296"/>
        <v>0</v>
      </c>
      <c r="H385" s="4">
        <f t="shared" si="296"/>
        <v>3826780500.6400003</v>
      </c>
      <c r="I385" s="4">
        <f t="shared" si="296"/>
        <v>0</v>
      </c>
      <c r="J385" s="4">
        <f t="shared" si="296"/>
        <v>0</v>
      </c>
      <c r="K385" s="4">
        <f t="shared" si="296"/>
        <v>0</v>
      </c>
      <c r="L385" s="4">
        <f t="shared" si="296"/>
        <v>3826780500.6400003</v>
      </c>
      <c r="M385" s="4">
        <f t="shared" si="296"/>
        <v>-1988810663.15</v>
      </c>
      <c r="N385" s="4">
        <f t="shared" si="296"/>
        <v>1837969837.05</v>
      </c>
      <c r="O385" s="4">
        <f t="shared" si="296"/>
        <v>1988810663.5900002</v>
      </c>
      <c r="P385" s="4">
        <f t="shared" si="296"/>
        <v>-1988810663.15</v>
      </c>
      <c r="Q385" s="4">
        <f t="shared" si="296"/>
        <v>1837969837.05</v>
      </c>
      <c r="R385" s="4">
        <f t="shared" si="296"/>
        <v>0</v>
      </c>
      <c r="S385" s="4">
        <f t="shared" si="296"/>
        <v>383891452.05</v>
      </c>
      <c r="T385" s="4">
        <f t="shared" si="296"/>
        <v>1837969837.05</v>
      </c>
      <c r="U385" s="4">
        <f t="shared" si="296"/>
        <v>409599100.05</v>
      </c>
      <c r="V385" s="4">
        <f t="shared" si="296"/>
        <v>1837969837.05</v>
      </c>
      <c r="W385" s="4">
        <f t="shared" si="296"/>
        <v>0</v>
      </c>
      <c r="X385" s="35">
        <f t="shared" si="296"/>
        <v>1988810663.5900002</v>
      </c>
    </row>
    <row r="386" spans="1:24" ht="24.75" customHeight="1">
      <c r="A386" s="34" t="s">
        <v>662</v>
      </c>
      <c r="B386" s="57" t="s">
        <v>76</v>
      </c>
      <c r="C386" s="4">
        <f>C387+C390+C403</f>
        <v>0</v>
      </c>
      <c r="D386" s="4">
        <f>D387+D390+D403</f>
        <v>0</v>
      </c>
      <c r="E386" s="4">
        <f aca="true" t="shared" si="297" ref="E386:X386">E387+E390+E403</f>
        <v>0</v>
      </c>
      <c r="F386" s="4">
        <f t="shared" si="297"/>
        <v>0</v>
      </c>
      <c r="G386" s="4">
        <f t="shared" si="297"/>
        <v>0</v>
      </c>
      <c r="H386" s="4">
        <f t="shared" si="297"/>
        <v>3826780500.6400003</v>
      </c>
      <c r="I386" s="4">
        <f t="shared" si="297"/>
        <v>0</v>
      </c>
      <c r="J386" s="4">
        <f t="shared" si="297"/>
        <v>0</v>
      </c>
      <c r="K386" s="4">
        <f t="shared" si="297"/>
        <v>0</v>
      </c>
      <c r="L386" s="4">
        <f t="shared" si="297"/>
        <v>3826780500.6400003</v>
      </c>
      <c r="M386" s="4">
        <f t="shared" si="297"/>
        <v>-1988810663.15</v>
      </c>
      <c r="N386" s="4">
        <f t="shared" si="297"/>
        <v>1837969837.05</v>
      </c>
      <c r="O386" s="4">
        <f t="shared" si="297"/>
        <v>1988810663.5900002</v>
      </c>
      <c r="P386" s="4">
        <f t="shared" si="297"/>
        <v>-1988810663.15</v>
      </c>
      <c r="Q386" s="4">
        <f t="shared" si="297"/>
        <v>1837969837.05</v>
      </c>
      <c r="R386" s="4">
        <f t="shared" si="297"/>
        <v>0</v>
      </c>
      <c r="S386" s="4">
        <f t="shared" si="297"/>
        <v>383891452.05</v>
      </c>
      <c r="T386" s="4">
        <f t="shared" si="297"/>
        <v>1837969837.05</v>
      </c>
      <c r="U386" s="4">
        <f t="shared" si="297"/>
        <v>409599100.05</v>
      </c>
      <c r="V386" s="4">
        <f t="shared" si="297"/>
        <v>1837969837.05</v>
      </c>
      <c r="W386" s="4">
        <f t="shared" si="297"/>
        <v>0</v>
      </c>
      <c r="X386" s="35">
        <f t="shared" si="297"/>
        <v>1988810663.5900002</v>
      </c>
    </row>
    <row r="387" spans="1:24" ht="24.75" customHeight="1">
      <c r="A387" s="34" t="s">
        <v>617</v>
      </c>
      <c r="B387" s="57" t="s">
        <v>165</v>
      </c>
      <c r="C387" s="4">
        <f>C388+C389</f>
        <v>0</v>
      </c>
      <c r="D387" s="4">
        <f aca="true" t="shared" si="298" ref="D387:X387">D388+D389</f>
        <v>0</v>
      </c>
      <c r="E387" s="4">
        <f t="shared" si="298"/>
        <v>0</v>
      </c>
      <c r="F387" s="4">
        <f t="shared" si="298"/>
        <v>0</v>
      </c>
      <c r="G387" s="4">
        <f t="shared" si="298"/>
        <v>0</v>
      </c>
      <c r="H387" s="4">
        <f t="shared" si="298"/>
        <v>242398500</v>
      </c>
      <c r="I387" s="4">
        <f t="shared" si="298"/>
        <v>0</v>
      </c>
      <c r="J387" s="4">
        <f t="shared" si="298"/>
        <v>0</v>
      </c>
      <c r="K387" s="4">
        <f t="shared" si="298"/>
        <v>0</v>
      </c>
      <c r="L387" s="4">
        <f t="shared" si="298"/>
        <v>242398500</v>
      </c>
      <c r="M387" s="4">
        <f t="shared" si="298"/>
        <v>-242398500</v>
      </c>
      <c r="N387" s="4">
        <f t="shared" si="298"/>
        <v>0</v>
      </c>
      <c r="O387" s="4">
        <f t="shared" si="298"/>
        <v>242398500</v>
      </c>
      <c r="P387" s="4">
        <f t="shared" si="298"/>
        <v>-242398500</v>
      </c>
      <c r="Q387" s="4">
        <f t="shared" si="298"/>
        <v>0</v>
      </c>
      <c r="R387" s="4">
        <f t="shared" si="298"/>
        <v>0</v>
      </c>
      <c r="S387" s="4">
        <f t="shared" si="298"/>
        <v>0</v>
      </c>
      <c r="T387" s="4">
        <f t="shared" si="298"/>
        <v>0</v>
      </c>
      <c r="U387" s="4">
        <f t="shared" si="298"/>
        <v>0</v>
      </c>
      <c r="V387" s="4">
        <f t="shared" si="298"/>
        <v>0</v>
      </c>
      <c r="W387" s="4">
        <f t="shared" si="298"/>
        <v>0</v>
      </c>
      <c r="X387" s="35">
        <f t="shared" si="298"/>
        <v>242398500</v>
      </c>
    </row>
    <row r="388" spans="1:24" ht="24.75" customHeight="1">
      <c r="A388" s="36" t="s">
        <v>717</v>
      </c>
      <c r="B388" s="58" t="s">
        <v>695</v>
      </c>
      <c r="C388" s="55">
        <v>0</v>
      </c>
      <c r="D388" s="55">
        <v>0</v>
      </c>
      <c r="E388" s="55">
        <v>0</v>
      </c>
      <c r="F388" s="55">
        <v>0</v>
      </c>
      <c r="G388" s="55">
        <v>0</v>
      </c>
      <c r="H388" s="55">
        <v>105888559</v>
      </c>
      <c r="I388" s="55">
        <v>0</v>
      </c>
      <c r="J388" s="55">
        <v>0</v>
      </c>
      <c r="K388" s="55">
        <v>0</v>
      </c>
      <c r="L388" s="55">
        <f>(C388+H388-I388+J388-K388)</f>
        <v>105888559</v>
      </c>
      <c r="M388" s="5">
        <v>-105888559</v>
      </c>
      <c r="N388" s="5">
        <v>0</v>
      </c>
      <c r="O388" s="55">
        <f>(L388-N388)</f>
        <v>105888559</v>
      </c>
      <c r="P388" s="5">
        <v>-105888559</v>
      </c>
      <c r="Q388" s="5">
        <v>0</v>
      </c>
      <c r="R388" s="55">
        <f>N388-Q388</f>
        <v>0</v>
      </c>
      <c r="S388" s="5">
        <v>0</v>
      </c>
      <c r="T388" s="5">
        <v>0</v>
      </c>
      <c r="U388" s="5">
        <v>0</v>
      </c>
      <c r="V388" s="5">
        <v>0</v>
      </c>
      <c r="W388" s="55">
        <f>T388-V388</f>
        <v>0</v>
      </c>
      <c r="X388" s="56">
        <f>L388-Q388</f>
        <v>105888559</v>
      </c>
    </row>
    <row r="389" spans="1:24" ht="33.75" customHeight="1">
      <c r="A389" s="36" t="s">
        <v>718</v>
      </c>
      <c r="B389" s="58" t="s">
        <v>696</v>
      </c>
      <c r="C389" s="55">
        <v>0</v>
      </c>
      <c r="D389" s="55">
        <v>0</v>
      </c>
      <c r="E389" s="55">
        <v>0</v>
      </c>
      <c r="F389" s="55">
        <v>0</v>
      </c>
      <c r="G389" s="55">
        <v>0</v>
      </c>
      <c r="H389" s="55">
        <v>136509941</v>
      </c>
      <c r="I389" s="55">
        <v>0</v>
      </c>
      <c r="J389" s="55">
        <v>0</v>
      </c>
      <c r="K389" s="55">
        <v>0</v>
      </c>
      <c r="L389" s="55">
        <f>(C389+H389-I389+J389-K389)</f>
        <v>136509941</v>
      </c>
      <c r="M389" s="5">
        <v>-136509941</v>
      </c>
      <c r="N389" s="5">
        <v>0</v>
      </c>
      <c r="O389" s="55">
        <f>(L389-N389)</f>
        <v>136509941</v>
      </c>
      <c r="P389" s="5">
        <v>-136509941</v>
      </c>
      <c r="Q389" s="5">
        <v>0</v>
      </c>
      <c r="R389" s="55">
        <f>N389-Q389</f>
        <v>0</v>
      </c>
      <c r="S389" s="5">
        <v>0</v>
      </c>
      <c r="T389" s="5">
        <v>0</v>
      </c>
      <c r="U389" s="5">
        <v>0</v>
      </c>
      <c r="V389" s="5">
        <v>0</v>
      </c>
      <c r="W389" s="55">
        <f>T389-V389</f>
        <v>0</v>
      </c>
      <c r="X389" s="56">
        <f>L389-Q389</f>
        <v>136509941</v>
      </c>
    </row>
    <row r="390" spans="1:24" ht="24.75" customHeight="1">
      <c r="A390" s="34" t="s">
        <v>663</v>
      </c>
      <c r="B390" s="57" t="s">
        <v>83</v>
      </c>
      <c r="C390" s="4">
        <f>C391+C393+C396+C399+C401</f>
        <v>0</v>
      </c>
      <c r="D390" s="4">
        <f>D391+D393+D396+D399+D401</f>
        <v>0</v>
      </c>
      <c r="E390" s="4">
        <f aca="true" t="shared" si="299" ref="E390:X390">E391+E393+E396+E399+E401</f>
        <v>0</v>
      </c>
      <c r="F390" s="4">
        <f t="shared" si="299"/>
        <v>0</v>
      </c>
      <c r="G390" s="4">
        <f t="shared" si="299"/>
        <v>0</v>
      </c>
      <c r="H390" s="4">
        <f t="shared" si="299"/>
        <v>414056961.20000005</v>
      </c>
      <c r="I390" s="4">
        <f t="shared" si="299"/>
        <v>0</v>
      </c>
      <c r="J390" s="4">
        <f t="shared" si="299"/>
        <v>0</v>
      </c>
      <c r="K390" s="4">
        <f t="shared" si="299"/>
        <v>0</v>
      </c>
      <c r="L390" s="4">
        <f t="shared" si="299"/>
        <v>414056961.20000005</v>
      </c>
      <c r="M390" s="4">
        <f t="shared" si="299"/>
        <v>-244301886.2</v>
      </c>
      <c r="N390" s="4">
        <f t="shared" si="299"/>
        <v>169755075</v>
      </c>
      <c r="O390" s="4">
        <f t="shared" si="299"/>
        <v>244301886.2</v>
      </c>
      <c r="P390" s="4">
        <f t="shared" si="299"/>
        <v>-244301886.2</v>
      </c>
      <c r="Q390" s="4">
        <f t="shared" si="299"/>
        <v>169755075</v>
      </c>
      <c r="R390" s="4">
        <f t="shared" si="299"/>
        <v>0</v>
      </c>
      <c r="S390" s="4">
        <f t="shared" si="299"/>
        <v>0</v>
      </c>
      <c r="T390" s="4">
        <f t="shared" si="299"/>
        <v>169755075</v>
      </c>
      <c r="U390" s="4">
        <f t="shared" si="299"/>
        <v>0</v>
      </c>
      <c r="V390" s="4">
        <f t="shared" si="299"/>
        <v>169755075</v>
      </c>
      <c r="W390" s="4">
        <f t="shared" si="299"/>
        <v>0</v>
      </c>
      <c r="X390" s="35">
        <f t="shared" si="299"/>
        <v>244301886.2</v>
      </c>
    </row>
    <row r="391" spans="1:24" ht="24.75" customHeight="1">
      <c r="A391" s="34" t="s">
        <v>675</v>
      </c>
      <c r="B391" s="57" t="s">
        <v>676</v>
      </c>
      <c r="C391" s="4">
        <f>C392</f>
        <v>0</v>
      </c>
      <c r="D391" s="4">
        <f aca="true" t="shared" si="300" ref="D391:X391">D392</f>
        <v>0</v>
      </c>
      <c r="E391" s="4">
        <f t="shared" si="300"/>
        <v>0</v>
      </c>
      <c r="F391" s="4">
        <f t="shared" si="300"/>
        <v>0</v>
      </c>
      <c r="G391" s="4">
        <f t="shared" si="300"/>
        <v>0</v>
      </c>
      <c r="H391" s="4">
        <f t="shared" si="300"/>
        <v>3000000</v>
      </c>
      <c r="I391" s="4">
        <f t="shared" si="300"/>
        <v>0</v>
      </c>
      <c r="J391" s="4">
        <f t="shared" si="300"/>
        <v>0</v>
      </c>
      <c r="K391" s="4">
        <f t="shared" si="300"/>
        <v>0</v>
      </c>
      <c r="L391" s="4">
        <f t="shared" si="300"/>
        <v>3000000</v>
      </c>
      <c r="M391" s="4">
        <f t="shared" si="300"/>
        <v>0</v>
      </c>
      <c r="N391" s="4">
        <f t="shared" si="300"/>
        <v>3000000</v>
      </c>
      <c r="O391" s="4">
        <f t="shared" si="300"/>
        <v>0</v>
      </c>
      <c r="P391" s="4">
        <f t="shared" si="300"/>
        <v>0</v>
      </c>
      <c r="Q391" s="4">
        <f t="shared" si="300"/>
        <v>3000000</v>
      </c>
      <c r="R391" s="4">
        <f t="shared" si="300"/>
        <v>0</v>
      </c>
      <c r="S391" s="4">
        <f t="shared" si="300"/>
        <v>0</v>
      </c>
      <c r="T391" s="4">
        <f t="shared" si="300"/>
        <v>3000000</v>
      </c>
      <c r="U391" s="4">
        <f t="shared" si="300"/>
        <v>0</v>
      </c>
      <c r="V391" s="4">
        <f t="shared" si="300"/>
        <v>3000000</v>
      </c>
      <c r="W391" s="4">
        <f t="shared" si="300"/>
        <v>0</v>
      </c>
      <c r="X391" s="35">
        <f t="shared" si="300"/>
        <v>0</v>
      </c>
    </row>
    <row r="392" spans="1:24" ht="24.75" customHeight="1">
      <c r="A392" s="36" t="s">
        <v>719</v>
      </c>
      <c r="B392" s="58" t="s">
        <v>128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3000000</v>
      </c>
      <c r="I392" s="5">
        <v>0</v>
      </c>
      <c r="J392" s="5">
        <v>0</v>
      </c>
      <c r="K392" s="5">
        <v>0</v>
      </c>
      <c r="L392" s="55">
        <f>(C392+H392-I392+J392-K392)</f>
        <v>3000000</v>
      </c>
      <c r="M392" s="5">
        <v>0</v>
      </c>
      <c r="N392" s="5">
        <v>3000000</v>
      </c>
      <c r="O392" s="5">
        <v>0</v>
      </c>
      <c r="P392" s="5">
        <v>0</v>
      </c>
      <c r="Q392" s="5">
        <v>3000000</v>
      </c>
      <c r="R392" s="5">
        <v>0</v>
      </c>
      <c r="S392" s="74">
        <v>0</v>
      </c>
      <c r="T392" s="74">
        <v>3000000</v>
      </c>
      <c r="U392" s="74">
        <v>0</v>
      </c>
      <c r="V392" s="74">
        <v>3000000</v>
      </c>
      <c r="W392" s="5">
        <f>T392-V392</f>
        <v>0</v>
      </c>
      <c r="X392" s="37">
        <f>L392-Q392</f>
        <v>0</v>
      </c>
    </row>
    <row r="393" spans="1:24" ht="34.5" customHeight="1">
      <c r="A393" s="34" t="s">
        <v>678</v>
      </c>
      <c r="B393" s="57" t="s">
        <v>679</v>
      </c>
      <c r="C393" s="4">
        <f>SUM(C394+C395)</f>
        <v>0</v>
      </c>
      <c r="D393" s="4">
        <f aca="true" t="shared" si="301" ref="D393:X393">SUM(D394+D395)</f>
        <v>0</v>
      </c>
      <c r="E393" s="4">
        <f t="shared" si="301"/>
        <v>0</v>
      </c>
      <c r="F393" s="4">
        <f t="shared" si="301"/>
        <v>0</v>
      </c>
      <c r="G393" s="4">
        <f t="shared" si="301"/>
        <v>0</v>
      </c>
      <c r="H393" s="4">
        <f t="shared" si="301"/>
        <v>228000000</v>
      </c>
      <c r="I393" s="4">
        <f t="shared" si="301"/>
        <v>0</v>
      </c>
      <c r="J393" s="4">
        <f t="shared" si="301"/>
        <v>0</v>
      </c>
      <c r="K393" s="4">
        <f t="shared" si="301"/>
        <v>0</v>
      </c>
      <c r="L393" s="4">
        <f t="shared" si="301"/>
        <v>228000000</v>
      </c>
      <c r="M393" s="4">
        <f t="shared" si="301"/>
        <v>-200000000</v>
      </c>
      <c r="N393" s="4">
        <f t="shared" si="301"/>
        <v>28000000</v>
      </c>
      <c r="O393" s="4">
        <f t="shared" si="301"/>
        <v>200000000</v>
      </c>
      <c r="P393" s="4">
        <f t="shared" si="301"/>
        <v>-200000000</v>
      </c>
      <c r="Q393" s="4">
        <f t="shared" si="301"/>
        <v>28000000</v>
      </c>
      <c r="R393" s="4">
        <f t="shared" si="301"/>
        <v>0</v>
      </c>
      <c r="S393" s="4">
        <f t="shared" si="301"/>
        <v>0</v>
      </c>
      <c r="T393" s="4">
        <f t="shared" si="301"/>
        <v>28000000</v>
      </c>
      <c r="U393" s="4">
        <f t="shared" si="301"/>
        <v>0</v>
      </c>
      <c r="V393" s="4">
        <f t="shared" si="301"/>
        <v>28000000</v>
      </c>
      <c r="W393" s="4">
        <f t="shared" si="301"/>
        <v>0</v>
      </c>
      <c r="X393" s="35">
        <f t="shared" si="301"/>
        <v>200000000</v>
      </c>
    </row>
    <row r="394" spans="1:24" ht="24.75" customHeight="1">
      <c r="A394" s="36" t="s">
        <v>720</v>
      </c>
      <c r="B394" s="58" t="s">
        <v>340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200000000</v>
      </c>
      <c r="I394" s="5">
        <v>0</v>
      </c>
      <c r="J394" s="5">
        <v>0</v>
      </c>
      <c r="K394" s="5">
        <v>0</v>
      </c>
      <c r="L394" s="5">
        <f>(C394+H394-I394+J394-K394)</f>
        <v>200000000</v>
      </c>
      <c r="M394" s="5">
        <v>-200000000</v>
      </c>
      <c r="N394" s="5">
        <v>0</v>
      </c>
      <c r="O394" s="5">
        <f>(L394-N394)</f>
        <v>200000000</v>
      </c>
      <c r="P394" s="5">
        <v>-200000000</v>
      </c>
      <c r="Q394" s="5">
        <v>0</v>
      </c>
      <c r="R394" s="5">
        <f>N394-Q394</f>
        <v>0</v>
      </c>
      <c r="S394" s="5">
        <v>0</v>
      </c>
      <c r="T394" s="5">
        <v>0</v>
      </c>
      <c r="U394" s="5">
        <v>0</v>
      </c>
      <c r="V394" s="5">
        <v>0</v>
      </c>
      <c r="W394" s="5">
        <f>T394-V394</f>
        <v>0</v>
      </c>
      <c r="X394" s="37">
        <f>L394-Q394</f>
        <v>200000000</v>
      </c>
    </row>
    <row r="395" spans="1:24" ht="24.75" customHeight="1">
      <c r="A395" s="36" t="s">
        <v>721</v>
      </c>
      <c r="B395" s="58" t="s">
        <v>64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28000000</v>
      </c>
      <c r="I395" s="5">
        <v>0</v>
      </c>
      <c r="J395" s="5">
        <v>0</v>
      </c>
      <c r="K395" s="5">
        <v>0</v>
      </c>
      <c r="L395" s="5">
        <f>(C395+H395-I395+J395-K395)</f>
        <v>28000000</v>
      </c>
      <c r="M395" s="5">
        <v>0</v>
      </c>
      <c r="N395" s="5">
        <v>28000000</v>
      </c>
      <c r="O395" s="5">
        <f>(L395-N395)</f>
        <v>0</v>
      </c>
      <c r="P395" s="5">
        <v>0</v>
      </c>
      <c r="Q395" s="5">
        <v>28000000</v>
      </c>
      <c r="R395" s="5">
        <f>N395-Q395</f>
        <v>0</v>
      </c>
      <c r="S395" s="5">
        <v>0</v>
      </c>
      <c r="T395" s="5">
        <v>28000000</v>
      </c>
      <c r="U395" s="5">
        <v>0</v>
      </c>
      <c r="V395" s="5">
        <v>28000000</v>
      </c>
      <c r="W395" s="5">
        <f>T395-V395</f>
        <v>0</v>
      </c>
      <c r="X395" s="37">
        <f>L395-Q395</f>
        <v>0</v>
      </c>
    </row>
    <row r="396" spans="1:24" ht="54" customHeight="1">
      <c r="A396" s="34" t="s">
        <v>664</v>
      </c>
      <c r="B396" s="57" t="s">
        <v>170</v>
      </c>
      <c r="C396" s="4">
        <f aca="true" t="shared" si="302" ref="C396:X397">C397</f>
        <v>0</v>
      </c>
      <c r="D396" s="4">
        <f>D397</f>
        <v>0</v>
      </c>
      <c r="E396" s="4">
        <f t="shared" si="302"/>
        <v>0</v>
      </c>
      <c r="F396" s="4">
        <f t="shared" si="302"/>
        <v>0</v>
      </c>
      <c r="G396" s="4">
        <f t="shared" si="302"/>
        <v>0</v>
      </c>
      <c r="H396" s="4">
        <f t="shared" si="302"/>
        <v>76901886.6</v>
      </c>
      <c r="I396" s="4">
        <f t="shared" si="302"/>
        <v>0</v>
      </c>
      <c r="J396" s="4">
        <f t="shared" si="302"/>
        <v>0</v>
      </c>
      <c r="K396" s="4">
        <f t="shared" si="302"/>
        <v>0</v>
      </c>
      <c r="L396" s="4">
        <f t="shared" si="302"/>
        <v>76901886.6</v>
      </c>
      <c r="M396" s="4">
        <f t="shared" si="302"/>
        <v>-22301886.6</v>
      </c>
      <c r="N396" s="4">
        <f t="shared" si="302"/>
        <v>54600000</v>
      </c>
      <c r="O396" s="4">
        <f t="shared" si="302"/>
        <v>22301886.599999994</v>
      </c>
      <c r="P396" s="4">
        <f t="shared" si="302"/>
        <v>-22301886.6</v>
      </c>
      <c r="Q396" s="4">
        <f t="shared" si="302"/>
        <v>54600000</v>
      </c>
      <c r="R396" s="4">
        <f t="shared" si="302"/>
        <v>0</v>
      </c>
      <c r="S396" s="4">
        <f t="shared" si="302"/>
        <v>0</v>
      </c>
      <c r="T396" s="4">
        <f t="shared" si="302"/>
        <v>54600000</v>
      </c>
      <c r="U396" s="4">
        <f t="shared" si="302"/>
        <v>0</v>
      </c>
      <c r="V396" s="4">
        <f t="shared" si="302"/>
        <v>54600000</v>
      </c>
      <c r="W396" s="4">
        <f t="shared" si="302"/>
        <v>0</v>
      </c>
      <c r="X396" s="35">
        <f t="shared" si="302"/>
        <v>22301886.599999994</v>
      </c>
    </row>
    <row r="397" spans="1:24" ht="24.75" customHeight="1">
      <c r="A397" s="34" t="s">
        <v>620</v>
      </c>
      <c r="B397" s="57" t="s">
        <v>172</v>
      </c>
      <c r="C397" s="4">
        <f t="shared" si="302"/>
        <v>0</v>
      </c>
      <c r="D397" s="4">
        <f>D398</f>
        <v>0</v>
      </c>
      <c r="E397" s="4">
        <f t="shared" si="302"/>
        <v>0</v>
      </c>
      <c r="F397" s="4">
        <f t="shared" si="302"/>
        <v>0</v>
      </c>
      <c r="G397" s="4">
        <f t="shared" si="302"/>
        <v>0</v>
      </c>
      <c r="H397" s="4">
        <f t="shared" si="302"/>
        <v>76901886.6</v>
      </c>
      <c r="I397" s="4">
        <f t="shared" si="302"/>
        <v>0</v>
      </c>
      <c r="J397" s="4">
        <f t="shared" si="302"/>
        <v>0</v>
      </c>
      <c r="K397" s="4">
        <f t="shared" si="302"/>
        <v>0</v>
      </c>
      <c r="L397" s="4">
        <f t="shared" si="302"/>
        <v>76901886.6</v>
      </c>
      <c r="M397" s="4">
        <f t="shared" si="302"/>
        <v>-22301886.6</v>
      </c>
      <c r="N397" s="4">
        <f t="shared" si="302"/>
        <v>54600000</v>
      </c>
      <c r="O397" s="4">
        <f t="shared" si="302"/>
        <v>22301886.599999994</v>
      </c>
      <c r="P397" s="4">
        <f t="shared" si="302"/>
        <v>-22301886.6</v>
      </c>
      <c r="Q397" s="4">
        <f t="shared" si="302"/>
        <v>54600000</v>
      </c>
      <c r="R397" s="4">
        <f t="shared" si="302"/>
        <v>0</v>
      </c>
      <c r="S397" s="4">
        <f t="shared" si="302"/>
        <v>0</v>
      </c>
      <c r="T397" s="4">
        <f t="shared" si="302"/>
        <v>54600000</v>
      </c>
      <c r="U397" s="4">
        <f t="shared" si="302"/>
        <v>0</v>
      </c>
      <c r="V397" s="4">
        <f t="shared" si="302"/>
        <v>54600000</v>
      </c>
      <c r="W397" s="4">
        <f t="shared" si="302"/>
        <v>0</v>
      </c>
      <c r="X397" s="35">
        <f t="shared" si="302"/>
        <v>22301886.599999994</v>
      </c>
    </row>
    <row r="398" spans="1:24" ht="30.75" customHeight="1">
      <c r="A398" s="36" t="s">
        <v>665</v>
      </c>
      <c r="B398" s="58" t="s">
        <v>123</v>
      </c>
      <c r="C398" s="5">
        <v>0</v>
      </c>
      <c r="D398" s="5">
        <v>0</v>
      </c>
      <c r="E398" s="5">
        <v>0</v>
      </c>
      <c r="F398" s="5">
        <v>0</v>
      </c>
      <c r="G398" s="5">
        <v>0</v>
      </c>
      <c r="H398" s="5">
        <v>76901886.6</v>
      </c>
      <c r="I398" s="5">
        <v>0</v>
      </c>
      <c r="J398" s="5">
        <v>0</v>
      </c>
      <c r="K398" s="5">
        <v>0</v>
      </c>
      <c r="L398" s="5">
        <f>(C398+H398-I398+J398-K398)</f>
        <v>76901886.6</v>
      </c>
      <c r="M398" s="5">
        <v>-22301886.6</v>
      </c>
      <c r="N398" s="5">
        <v>54600000</v>
      </c>
      <c r="O398" s="5">
        <f>(L398-N398)</f>
        <v>22301886.599999994</v>
      </c>
      <c r="P398" s="5">
        <v>-22301886.6</v>
      </c>
      <c r="Q398" s="5">
        <v>54600000</v>
      </c>
      <c r="R398" s="5">
        <f>N398-Q398</f>
        <v>0</v>
      </c>
      <c r="S398" s="5">
        <v>0</v>
      </c>
      <c r="T398" s="5">
        <v>54600000</v>
      </c>
      <c r="U398" s="5">
        <v>0</v>
      </c>
      <c r="V398" s="5">
        <v>54600000</v>
      </c>
      <c r="W398" s="5">
        <f>T398-V398</f>
        <v>0</v>
      </c>
      <c r="X398" s="37">
        <f>L398-Q398</f>
        <v>22301886.599999994</v>
      </c>
    </row>
    <row r="399" spans="1:24" ht="30.75" customHeight="1">
      <c r="A399" s="34" t="s">
        <v>722</v>
      </c>
      <c r="B399" s="57" t="s">
        <v>121</v>
      </c>
      <c r="C399" s="4">
        <f>C400</f>
        <v>0</v>
      </c>
      <c r="D399" s="4">
        <f aca="true" t="shared" si="303" ref="D399:X399">D400</f>
        <v>0</v>
      </c>
      <c r="E399" s="4">
        <f t="shared" si="303"/>
        <v>0</v>
      </c>
      <c r="F399" s="4">
        <f t="shared" si="303"/>
        <v>0</v>
      </c>
      <c r="G399" s="4">
        <f t="shared" si="303"/>
        <v>0</v>
      </c>
      <c r="H399" s="4">
        <f t="shared" si="303"/>
        <v>48263074.6</v>
      </c>
      <c r="I399" s="4">
        <f t="shared" si="303"/>
        <v>0</v>
      </c>
      <c r="J399" s="4">
        <f t="shared" si="303"/>
        <v>0</v>
      </c>
      <c r="K399" s="4">
        <f t="shared" si="303"/>
        <v>0</v>
      </c>
      <c r="L399" s="4">
        <f t="shared" si="303"/>
        <v>48263074.6</v>
      </c>
      <c r="M399" s="4">
        <f t="shared" si="303"/>
        <v>-21999999.6</v>
      </c>
      <c r="N399" s="4">
        <f t="shared" si="303"/>
        <v>26263075</v>
      </c>
      <c r="O399" s="4">
        <f t="shared" si="303"/>
        <v>21999999.6</v>
      </c>
      <c r="P399" s="4">
        <f t="shared" si="303"/>
        <v>-21999999.6</v>
      </c>
      <c r="Q399" s="4">
        <f t="shared" si="303"/>
        <v>26263075</v>
      </c>
      <c r="R399" s="4">
        <f t="shared" si="303"/>
        <v>0</v>
      </c>
      <c r="S399" s="4">
        <f t="shared" si="303"/>
        <v>0</v>
      </c>
      <c r="T399" s="4">
        <f t="shared" si="303"/>
        <v>26263075</v>
      </c>
      <c r="U399" s="4">
        <f t="shared" si="303"/>
        <v>0</v>
      </c>
      <c r="V399" s="4">
        <f t="shared" si="303"/>
        <v>26263075</v>
      </c>
      <c r="W399" s="4">
        <f t="shared" si="303"/>
        <v>0</v>
      </c>
      <c r="X399" s="35">
        <f t="shared" si="303"/>
        <v>21999999.6</v>
      </c>
    </row>
    <row r="400" spans="1:24" ht="30.75" customHeight="1">
      <c r="A400" s="36" t="s">
        <v>723</v>
      </c>
      <c r="B400" s="58" t="s">
        <v>176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48263074.6</v>
      </c>
      <c r="I400" s="5">
        <v>0</v>
      </c>
      <c r="J400" s="5">
        <v>0</v>
      </c>
      <c r="K400" s="5">
        <v>0</v>
      </c>
      <c r="L400" s="5">
        <f>(C400+H400-I400+J400-K400)</f>
        <v>48263074.6</v>
      </c>
      <c r="M400" s="5">
        <v>-21999999.6</v>
      </c>
      <c r="N400" s="5">
        <v>26263075</v>
      </c>
      <c r="O400" s="5">
        <f>(L400-N400)</f>
        <v>21999999.6</v>
      </c>
      <c r="P400" s="5">
        <v>-21999999.6</v>
      </c>
      <c r="Q400" s="5">
        <v>26263075</v>
      </c>
      <c r="R400" s="5">
        <f>N400-Q400</f>
        <v>0</v>
      </c>
      <c r="S400" s="5">
        <v>0</v>
      </c>
      <c r="T400" s="5">
        <v>26263075</v>
      </c>
      <c r="U400" s="5">
        <v>0</v>
      </c>
      <c r="V400" s="5">
        <v>26263075</v>
      </c>
      <c r="W400" s="5">
        <f>T400-V400</f>
        <v>0</v>
      </c>
      <c r="X400" s="37">
        <f>L400-Q400</f>
        <v>21999999.6</v>
      </c>
    </row>
    <row r="401" spans="1:24" ht="32.25" customHeight="1">
      <c r="A401" s="34" t="s">
        <v>666</v>
      </c>
      <c r="B401" s="57" t="s">
        <v>177</v>
      </c>
      <c r="C401" s="4">
        <f aca="true" t="shared" si="304" ref="C401:X401">C402</f>
        <v>0</v>
      </c>
      <c r="D401" s="4">
        <f>D402</f>
        <v>0</v>
      </c>
      <c r="E401" s="4">
        <f t="shared" si="304"/>
        <v>0</v>
      </c>
      <c r="F401" s="4">
        <f t="shared" si="304"/>
        <v>0</v>
      </c>
      <c r="G401" s="4">
        <f t="shared" si="304"/>
        <v>0</v>
      </c>
      <c r="H401" s="4">
        <f t="shared" si="304"/>
        <v>57892000</v>
      </c>
      <c r="I401" s="4">
        <f t="shared" si="304"/>
        <v>0</v>
      </c>
      <c r="J401" s="4">
        <f t="shared" si="304"/>
        <v>0</v>
      </c>
      <c r="K401" s="4">
        <f t="shared" si="304"/>
        <v>0</v>
      </c>
      <c r="L401" s="4">
        <f t="shared" si="304"/>
        <v>57892000</v>
      </c>
      <c r="M401" s="4">
        <f t="shared" si="304"/>
        <v>0</v>
      </c>
      <c r="N401" s="4">
        <f t="shared" si="304"/>
        <v>57892000</v>
      </c>
      <c r="O401" s="4">
        <f t="shared" si="304"/>
        <v>0</v>
      </c>
      <c r="P401" s="4">
        <f t="shared" si="304"/>
        <v>0</v>
      </c>
      <c r="Q401" s="4">
        <f t="shared" si="304"/>
        <v>57892000</v>
      </c>
      <c r="R401" s="4">
        <f t="shared" si="304"/>
        <v>0</v>
      </c>
      <c r="S401" s="4">
        <f t="shared" si="304"/>
        <v>0</v>
      </c>
      <c r="T401" s="4">
        <f t="shared" si="304"/>
        <v>57892000</v>
      </c>
      <c r="U401" s="4">
        <f t="shared" si="304"/>
        <v>0</v>
      </c>
      <c r="V401" s="4">
        <f t="shared" si="304"/>
        <v>57892000</v>
      </c>
      <c r="W401" s="4">
        <f t="shared" si="304"/>
        <v>0</v>
      </c>
      <c r="X401" s="35">
        <f t="shared" si="304"/>
        <v>0</v>
      </c>
    </row>
    <row r="402" spans="1:24" ht="35.25" customHeight="1">
      <c r="A402" s="36" t="s">
        <v>667</v>
      </c>
      <c r="B402" s="58" t="s">
        <v>180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57892000</v>
      </c>
      <c r="I402" s="5">
        <v>0</v>
      </c>
      <c r="J402" s="5">
        <v>0</v>
      </c>
      <c r="K402" s="5">
        <v>0</v>
      </c>
      <c r="L402" s="5">
        <f>(C402+H402-I402+J402-K402)</f>
        <v>57892000</v>
      </c>
      <c r="M402" s="5">
        <v>0</v>
      </c>
      <c r="N402" s="5">
        <v>57892000</v>
      </c>
      <c r="O402" s="5">
        <f>(L402-N402)</f>
        <v>0</v>
      </c>
      <c r="P402" s="5">
        <v>0</v>
      </c>
      <c r="Q402" s="5">
        <v>57892000</v>
      </c>
      <c r="R402" s="5">
        <f>N402-Q402</f>
        <v>0</v>
      </c>
      <c r="S402" s="5">
        <v>0</v>
      </c>
      <c r="T402" s="5">
        <v>57892000</v>
      </c>
      <c r="U402" s="5">
        <v>0</v>
      </c>
      <c r="V402" s="5">
        <v>57892000</v>
      </c>
      <c r="W402" s="5">
        <f>T402-V402</f>
        <v>0</v>
      </c>
      <c r="X402" s="37">
        <f>L402-Q402</f>
        <v>0</v>
      </c>
    </row>
    <row r="403" spans="1:24" ht="24.75" customHeight="1">
      <c r="A403" s="34" t="s">
        <v>724</v>
      </c>
      <c r="B403" s="57" t="s">
        <v>725</v>
      </c>
      <c r="C403" s="4">
        <f aca="true" t="shared" si="305" ref="C403:X403">C404</f>
        <v>0</v>
      </c>
      <c r="D403" s="4">
        <f>D404</f>
        <v>0</v>
      </c>
      <c r="E403" s="4">
        <f t="shared" si="305"/>
        <v>0</v>
      </c>
      <c r="F403" s="4">
        <f t="shared" si="305"/>
        <v>0</v>
      </c>
      <c r="G403" s="4">
        <f t="shared" si="305"/>
        <v>0</v>
      </c>
      <c r="H403" s="4">
        <f t="shared" si="305"/>
        <v>3170325039.44</v>
      </c>
      <c r="I403" s="4">
        <f t="shared" si="305"/>
        <v>0</v>
      </c>
      <c r="J403" s="4">
        <f t="shared" si="305"/>
        <v>0</v>
      </c>
      <c r="K403" s="4">
        <f t="shared" si="305"/>
        <v>0</v>
      </c>
      <c r="L403" s="4">
        <f t="shared" si="305"/>
        <v>3170325039.44</v>
      </c>
      <c r="M403" s="4">
        <f t="shared" si="305"/>
        <v>-1502110276.95</v>
      </c>
      <c r="N403" s="4">
        <f t="shared" si="305"/>
        <v>1668214762.05</v>
      </c>
      <c r="O403" s="4">
        <f t="shared" si="305"/>
        <v>1502110277.39</v>
      </c>
      <c r="P403" s="4">
        <f t="shared" si="305"/>
        <v>-1502110276.95</v>
      </c>
      <c r="Q403" s="4">
        <f t="shared" si="305"/>
        <v>1668214762.05</v>
      </c>
      <c r="R403" s="4">
        <f t="shared" si="305"/>
        <v>0</v>
      </c>
      <c r="S403" s="4">
        <f t="shared" si="305"/>
        <v>383891452.05</v>
      </c>
      <c r="T403" s="4">
        <f t="shared" si="305"/>
        <v>1668214762.05</v>
      </c>
      <c r="U403" s="4">
        <f t="shared" si="305"/>
        <v>409599100.05</v>
      </c>
      <c r="V403" s="4">
        <f t="shared" si="305"/>
        <v>1668214762.05</v>
      </c>
      <c r="W403" s="4">
        <f t="shared" si="305"/>
        <v>0</v>
      </c>
      <c r="X403" s="35">
        <f t="shared" si="305"/>
        <v>1502110277.39</v>
      </c>
    </row>
    <row r="404" spans="1:24" ht="24.75" customHeight="1">
      <c r="A404" s="36" t="s">
        <v>726</v>
      </c>
      <c r="B404" s="58" t="s">
        <v>727</v>
      </c>
      <c r="C404" s="5">
        <v>0</v>
      </c>
      <c r="D404" s="5">
        <v>0</v>
      </c>
      <c r="E404" s="5">
        <v>0</v>
      </c>
      <c r="F404" s="5">
        <v>0</v>
      </c>
      <c r="G404" s="5">
        <v>0</v>
      </c>
      <c r="H404" s="5">
        <v>3170325039.44</v>
      </c>
      <c r="I404" s="5">
        <v>0</v>
      </c>
      <c r="J404" s="5">
        <v>0</v>
      </c>
      <c r="K404" s="5">
        <v>0</v>
      </c>
      <c r="L404" s="5">
        <f>(C404+H404-I404+J404-K404)</f>
        <v>3170325039.44</v>
      </c>
      <c r="M404" s="5">
        <v>-1502110276.95</v>
      </c>
      <c r="N404" s="5">
        <v>1668214762.05</v>
      </c>
      <c r="O404" s="5">
        <f>(L404-N404)</f>
        <v>1502110277.39</v>
      </c>
      <c r="P404" s="5">
        <v>-1502110276.95</v>
      </c>
      <c r="Q404" s="5">
        <v>1668214762.05</v>
      </c>
      <c r="R404" s="5">
        <f>N404-Q404</f>
        <v>0</v>
      </c>
      <c r="S404" s="5">
        <v>383891452.05</v>
      </c>
      <c r="T404" s="5">
        <v>1668214762.05</v>
      </c>
      <c r="U404" s="5">
        <v>409599100.05</v>
      </c>
      <c r="V404" s="5">
        <v>1668214762.05</v>
      </c>
      <c r="W404" s="5">
        <f>T404-V404</f>
        <v>0</v>
      </c>
      <c r="X404" s="37">
        <f>L404-Q404</f>
        <v>1502110277.39</v>
      </c>
    </row>
    <row r="405" spans="1:24" ht="24.75" customHeight="1">
      <c r="A405" s="34"/>
      <c r="B405" s="57" t="s">
        <v>668</v>
      </c>
      <c r="C405" s="4">
        <f aca="true" t="shared" si="306" ref="C405:X409">C406</f>
        <v>0</v>
      </c>
      <c r="D405" s="4">
        <f>D406</f>
        <v>0</v>
      </c>
      <c r="E405" s="4">
        <f t="shared" si="306"/>
        <v>0</v>
      </c>
      <c r="F405" s="4">
        <f t="shared" si="306"/>
        <v>0</v>
      </c>
      <c r="G405" s="4">
        <f t="shared" si="306"/>
        <v>0</v>
      </c>
      <c r="H405" s="4">
        <f t="shared" si="306"/>
        <v>57013000</v>
      </c>
      <c r="I405" s="4">
        <f t="shared" si="306"/>
        <v>0</v>
      </c>
      <c r="J405" s="4">
        <f t="shared" si="306"/>
        <v>0</v>
      </c>
      <c r="K405" s="4">
        <f t="shared" si="306"/>
        <v>0</v>
      </c>
      <c r="L405" s="4">
        <f t="shared" si="306"/>
        <v>57013000</v>
      </c>
      <c r="M405" s="4">
        <f t="shared" si="306"/>
        <v>0</v>
      </c>
      <c r="N405" s="4">
        <f t="shared" si="306"/>
        <v>57013000</v>
      </c>
      <c r="O405" s="4">
        <f t="shared" si="306"/>
        <v>0</v>
      </c>
      <c r="P405" s="4">
        <f t="shared" si="306"/>
        <v>0</v>
      </c>
      <c r="Q405" s="4">
        <f t="shared" si="306"/>
        <v>57013000</v>
      </c>
      <c r="R405" s="4">
        <f t="shared" si="306"/>
        <v>0</v>
      </c>
      <c r="S405" s="4">
        <f t="shared" si="306"/>
        <v>0</v>
      </c>
      <c r="T405" s="4">
        <f t="shared" si="306"/>
        <v>57013000</v>
      </c>
      <c r="U405" s="4">
        <f t="shared" si="306"/>
        <v>0</v>
      </c>
      <c r="V405" s="4">
        <f t="shared" si="306"/>
        <v>57013000</v>
      </c>
      <c r="W405" s="4">
        <f t="shared" si="306"/>
        <v>0</v>
      </c>
      <c r="X405" s="35">
        <f t="shared" si="306"/>
        <v>0</v>
      </c>
    </row>
    <row r="406" spans="1:24" ht="24.75" customHeight="1">
      <c r="A406" s="34" t="s">
        <v>455</v>
      </c>
      <c r="B406" s="57" t="s">
        <v>3</v>
      </c>
      <c r="C406" s="4">
        <f>C407</f>
        <v>0</v>
      </c>
      <c r="D406" s="4">
        <f>D407</f>
        <v>0</v>
      </c>
      <c r="E406" s="4">
        <f t="shared" si="306"/>
        <v>0</v>
      </c>
      <c r="F406" s="4">
        <f t="shared" si="306"/>
        <v>0</v>
      </c>
      <c r="G406" s="4">
        <f t="shared" si="306"/>
        <v>0</v>
      </c>
      <c r="H406" s="4">
        <f t="shared" si="306"/>
        <v>57013000</v>
      </c>
      <c r="I406" s="4">
        <f t="shared" si="306"/>
        <v>0</v>
      </c>
      <c r="J406" s="4">
        <f t="shared" si="306"/>
        <v>0</v>
      </c>
      <c r="K406" s="4">
        <f t="shared" si="306"/>
        <v>0</v>
      </c>
      <c r="L406" s="4">
        <f t="shared" si="306"/>
        <v>57013000</v>
      </c>
      <c r="M406" s="4">
        <f t="shared" si="306"/>
        <v>0</v>
      </c>
      <c r="N406" s="4">
        <f t="shared" si="306"/>
        <v>57013000</v>
      </c>
      <c r="O406" s="4">
        <f t="shared" si="306"/>
        <v>0</v>
      </c>
      <c r="P406" s="4">
        <f t="shared" si="306"/>
        <v>0</v>
      </c>
      <c r="Q406" s="4">
        <f t="shared" si="306"/>
        <v>57013000</v>
      </c>
      <c r="R406" s="4">
        <f t="shared" si="306"/>
        <v>0</v>
      </c>
      <c r="S406" s="4">
        <f t="shared" si="306"/>
        <v>0</v>
      </c>
      <c r="T406" s="4">
        <f t="shared" si="306"/>
        <v>57013000</v>
      </c>
      <c r="U406" s="4">
        <f t="shared" si="306"/>
        <v>0</v>
      </c>
      <c r="V406" s="4">
        <f t="shared" si="306"/>
        <v>57013000</v>
      </c>
      <c r="W406" s="4">
        <f t="shared" si="306"/>
        <v>0</v>
      </c>
      <c r="X406" s="35">
        <f t="shared" si="306"/>
        <v>0</v>
      </c>
    </row>
    <row r="407" spans="1:24" ht="24.75" customHeight="1">
      <c r="A407" s="34" t="s">
        <v>669</v>
      </c>
      <c r="B407" s="57" t="s">
        <v>58</v>
      </c>
      <c r="C407" s="4">
        <f>C408</f>
        <v>0</v>
      </c>
      <c r="D407" s="4">
        <f>D408</f>
        <v>0</v>
      </c>
      <c r="E407" s="4">
        <f t="shared" si="306"/>
        <v>0</v>
      </c>
      <c r="F407" s="4">
        <f t="shared" si="306"/>
        <v>0</v>
      </c>
      <c r="G407" s="4">
        <f t="shared" si="306"/>
        <v>0</v>
      </c>
      <c r="H407" s="4">
        <f t="shared" si="306"/>
        <v>57013000</v>
      </c>
      <c r="I407" s="4">
        <f t="shared" si="306"/>
        <v>0</v>
      </c>
      <c r="J407" s="4">
        <f t="shared" si="306"/>
        <v>0</v>
      </c>
      <c r="K407" s="4">
        <f t="shared" si="306"/>
        <v>0</v>
      </c>
      <c r="L407" s="4">
        <f t="shared" si="306"/>
        <v>57013000</v>
      </c>
      <c r="M407" s="4">
        <f t="shared" si="306"/>
        <v>0</v>
      </c>
      <c r="N407" s="4">
        <f t="shared" si="306"/>
        <v>57013000</v>
      </c>
      <c r="O407" s="4">
        <f t="shared" si="306"/>
        <v>0</v>
      </c>
      <c r="P407" s="4">
        <f t="shared" si="306"/>
        <v>0</v>
      </c>
      <c r="Q407" s="4">
        <f t="shared" si="306"/>
        <v>57013000</v>
      </c>
      <c r="R407" s="4">
        <f t="shared" si="306"/>
        <v>0</v>
      </c>
      <c r="S407" s="4">
        <f t="shared" si="306"/>
        <v>0</v>
      </c>
      <c r="T407" s="4">
        <f t="shared" si="306"/>
        <v>57013000</v>
      </c>
      <c r="U407" s="4">
        <f t="shared" si="306"/>
        <v>0</v>
      </c>
      <c r="V407" s="4">
        <f t="shared" si="306"/>
        <v>57013000</v>
      </c>
      <c r="W407" s="4">
        <f t="shared" si="306"/>
        <v>0</v>
      </c>
      <c r="X407" s="35">
        <f t="shared" si="306"/>
        <v>0</v>
      </c>
    </row>
    <row r="408" spans="1:24" ht="34.5" customHeight="1">
      <c r="A408" s="34" t="s">
        <v>670</v>
      </c>
      <c r="B408" s="57" t="s">
        <v>62</v>
      </c>
      <c r="C408" s="4">
        <f>C409</f>
        <v>0</v>
      </c>
      <c r="D408" s="4">
        <f>D409</f>
        <v>0</v>
      </c>
      <c r="E408" s="4">
        <f t="shared" si="306"/>
        <v>0</v>
      </c>
      <c r="F408" s="4">
        <f t="shared" si="306"/>
        <v>0</v>
      </c>
      <c r="G408" s="4">
        <f t="shared" si="306"/>
        <v>0</v>
      </c>
      <c r="H408" s="4">
        <f t="shared" si="306"/>
        <v>57013000</v>
      </c>
      <c r="I408" s="4">
        <f t="shared" si="306"/>
        <v>0</v>
      </c>
      <c r="J408" s="4">
        <f t="shared" si="306"/>
        <v>0</v>
      </c>
      <c r="K408" s="4">
        <f t="shared" si="306"/>
        <v>0</v>
      </c>
      <c r="L408" s="4">
        <f t="shared" si="306"/>
        <v>57013000</v>
      </c>
      <c r="M408" s="4">
        <f t="shared" si="306"/>
        <v>0</v>
      </c>
      <c r="N408" s="4">
        <f t="shared" si="306"/>
        <v>57013000</v>
      </c>
      <c r="O408" s="4">
        <f t="shared" si="306"/>
        <v>0</v>
      </c>
      <c r="P408" s="4">
        <f t="shared" si="306"/>
        <v>0</v>
      </c>
      <c r="Q408" s="4">
        <f t="shared" si="306"/>
        <v>57013000</v>
      </c>
      <c r="R408" s="4">
        <f t="shared" si="306"/>
        <v>0</v>
      </c>
      <c r="S408" s="4">
        <f t="shared" si="306"/>
        <v>0</v>
      </c>
      <c r="T408" s="4">
        <f t="shared" si="306"/>
        <v>57013000</v>
      </c>
      <c r="U408" s="4">
        <f t="shared" si="306"/>
        <v>0</v>
      </c>
      <c r="V408" s="4">
        <f t="shared" si="306"/>
        <v>57013000</v>
      </c>
      <c r="W408" s="4">
        <f t="shared" si="306"/>
        <v>0</v>
      </c>
      <c r="X408" s="35">
        <f t="shared" si="306"/>
        <v>0</v>
      </c>
    </row>
    <row r="409" spans="1:24" ht="33" customHeight="1">
      <c r="A409" s="34" t="s">
        <v>671</v>
      </c>
      <c r="B409" s="57" t="s">
        <v>115</v>
      </c>
      <c r="C409" s="4">
        <f>C410</f>
        <v>0</v>
      </c>
      <c r="D409" s="4">
        <f>D410</f>
        <v>0</v>
      </c>
      <c r="E409" s="4">
        <f t="shared" si="306"/>
        <v>0</v>
      </c>
      <c r="F409" s="4">
        <f t="shared" si="306"/>
        <v>0</v>
      </c>
      <c r="G409" s="4">
        <f t="shared" si="306"/>
        <v>0</v>
      </c>
      <c r="H409" s="4">
        <f t="shared" si="306"/>
        <v>57013000</v>
      </c>
      <c r="I409" s="4">
        <f t="shared" si="306"/>
        <v>0</v>
      </c>
      <c r="J409" s="4">
        <f t="shared" si="306"/>
        <v>0</v>
      </c>
      <c r="K409" s="4">
        <f t="shared" si="306"/>
        <v>0</v>
      </c>
      <c r="L409" s="4">
        <f t="shared" si="306"/>
        <v>57013000</v>
      </c>
      <c r="M409" s="4">
        <f t="shared" si="306"/>
        <v>0</v>
      </c>
      <c r="N409" s="4">
        <f t="shared" si="306"/>
        <v>57013000</v>
      </c>
      <c r="O409" s="4">
        <f t="shared" si="306"/>
        <v>0</v>
      </c>
      <c r="P409" s="4">
        <f t="shared" si="306"/>
        <v>0</v>
      </c>
      <c r="Q409" s="4">
        <f t="shared" si="306"/>
        <v>57013000</v>
      </c>
      <c r="R409" s="4">
        <f t="shared" si="306"/>
        <v>0</v>
      </c>
      <c r="S409" s="4">
        <f t="shared" si="306"/>
        <v>0</v>
      </c>
      <c r="T409" s="4">
        <f t="shared" si="306"/>
        <v>57013000</v>
      </c>
      <c r="U409" s="4">
        <f t="shared" si="306"/>
        <v>0</v>
      </c>
      <c r="V409" s="4">
        <f t="shared" si="306"/>
        <v>57013000</v>
      </c>
      <c r="W409" s="4">
        <f t="shared" si="306"/>
        <v>0</v>
      </c>
      <c r="X409" s="35">
        <f t="shared" si="306"/>
        <v>0</v>
      </c>
    </row>
    <row r="410" spans="1:24" ht="33" customHeight="1" thickBot="1">
      <c r="A410" s="39" t="s">
        <v>672</v>
      </c>
      <c r="B410" s="63" t="s">
        <v>117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57013000</v>
      </c>
      <c r="I410" s="40">
        <v>0</v>
      </c>
      <c r="J410" s="40">
        <v>0</v>
      </c>
      <c r="K410" s="40">
        <v>0</v>
      </c>
      <c r="L410" s="40">
        <f>(C410+H410-I410+J410-K410)</f>
        <v>57013000</v>
      </c>
      <c r="M410" s="40">
        <v>0</v>
      </c>
      <c r="N410" s="40">
        <v>57013000</v>
      </c>
      <c r="O410" s="40">
        <f>(L410-N410)</f>
        <v>0</v>
      </c>
      <c r="P410" s="40">
        <v>0</v>
      </c>
      <c r="Q410" s="40">
        <v>57013000</v>
      </c>
      <c r="R410" s="40">
        <f>N410-Q410</f>
        <v>0</v>
      </c>
      <c r="S410" s="40">
        <v>0</v>
      </c>
      <c r="T410" s="40">
        <v>57013000</v>
      </c>
      <c r="U410" s="40">
        <v>0</v>
      </c>
      <c r="V410" s="40">
        <v>57013000</v>
      </c>
      <c r="W410" s="40">
        <f>T410-V410</f>
        <v>0</v>
      </c>
      <c r="X410" s="41">
        <f>L410-Q410</f>
        <v>0</v>
      </c>
    </row>
    <row r="411" spans="1:24" ht="24.75" customHeight="1">
      <c r="A411" s="10"/>
      <c r="B411" s="6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s="30" customFormat="1" ht="19.5" customHeight="1">
      <c r="A412" s="70"/>
      <c r="B412" s="71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</row>
    <row r="413" spans="1:24" ht="23.25" customHeight="1" thickBot="1">
      <c r="A413" s="10"/>
      <c r="B413" s="61"/>
      <c r="C413" s="10"/>
      <c r="D413" s="61"/>
      <c r="E413" s="10"/>
      <c r="F413" s="61"/>
      <c r="G413" s="81"/>
      <c r="H413" s="61"/>
      <c r="I413" s="10"/>
      <c r="J413" s="61"/>
      <c r="K413" s="10"/>
      <c r="L413" s="61"/>
      <c r="M413" s="10"/>
      <c r="N413" s="61"/>
      <c r="O413" s="10"/>
      <c r="P413" s="61"/>
      <c r="Q413" s="10"/>
      <c r="R413" s="61"/>
      <c r="S413" s="10"/>
      <c r="T413" s="61"/>
      <c r="U413" s="10"/>
      <c r="V413" s="61"/>
      <c r="W413" s="10"/>
      <c r="X413" s="61"/>
    </row>
    <row r="414" spans="1:24" ht="24.75" customHeight="1">
      <c r="A414" s="44"/>
      <c r="B414" s="62" t="s">
        <v>96</v>
      </c>
      <c r="C414" s="42">
        <f>C415</f>
        <v>404894556861</v>
      </c>
      <c r="D414" s="42">
        <f aca="true" t="shared" si="307" ref="D414:X414">D415</f>
        <v>0</v>
      </c>
      <c r="E414" s="42">
        <f t="shared" si="307"/>
        <v>321254028</v>
      </c>
      <c r="F414" s="42">
        <f t="shared" si="307"/>
        <v>9720842909.07</v>
      </c>
      <c r="G414" s="42">
        <f t="shared" si="307"/>
        <v>9720842909</v>
      </c>
      <c r="H414" s="42">
        <f t="shared" si="307"/>
        <v>9817993856</v>
      </c>
      <c r="I414" s="42">
        <f t="shared" si="307"/>
        <v>321254028</v>
      </c>
      <c r="J414" s="42">
        <f t="shared" si="307"/>
        <v>29579333911</v>
      </c>
      <c r="K414" s="42">
        <f t="shared" si="307"/>
        <v>29579333911</v>
      </c>
      <c r="L414" s="42">
        <f t="shared" si="307"/>
        <v>414391296689</v>
      </c>
      <c r="M414" s="42">
        <f t="shared" si="307"/>
        <v>61319908589.05</v>
      </c>
      <c r="N414" s="42">
        <f t="shared" si="307"/>
        <v>408917465155.93</v>
      </c>
      <c r="O414" s="42">
        <f t="shared" si="307"/>
        <v>5473831533.070007</v>
      </c>
      <c r="P414" s="42">
        <f t="shared" si="307"/>
        <v>67915822651.05</v>
      </c>
      <c r="Q414" s="42">
        <f t="shared" si="307"/>
        <v>408917465155.93</v>
      </c>
      <c r="R414" s="42">
        <f t="shared" si="307"/>
        <v>0</v>
      </c>
      <c r="S414" s="42">
        <f t="shared" si="307"/>
        <v>67429227872.05</v>
      </c>
      <c r="T414" s="42">
        <f t="shared" si="307"/>
        <v>398438978964.93</v>
      </c>
      <c r="U414" s="42">
        <f t="shared" si="307"/>
        <v>68801281613.05</v>
      </c>
      <c r="V414" s="42">
        <f t="shared" si="307"/>
        <v>395928113164.93</v>
      </c>
      <c r="W414" s="42">
        <f t="shared" si="307"/>
        <v>2510865800</v>
      </c>
      <c r="X414" s="43">
        <f t="shared" si="307"/>
        <v>5473831533.070007</v>
      </c>
    </row>
    <row r="415" spans="1:24" ht="24.75" customHeight="1">
      <c r="A415" s="34" t="s">
        <v>546</v>
      </c>
      <c r="B415" s="57" t="s">
        <v>3</v>
      </c>
      <c r="C415" s="4">
        <f>(C416+C461+C467+C469+C473+C477+C480+C490+C519+C587+C623)</f>
        <v>404894556861</v>
      </c>
      <c r="D415" s="4">
        <f aca="true" t="shared" si="308" ref="D415:X415">(D416+D461+D467+D469+D473+D477+D480+D490+D519+D587+D623)</f>
        <v>0</v>
      </c>
      <c r="E415" s="4">
        <f t="shared" si="308"/>
        <v>321254028</v>
      </c>
      <c r="F415" s="4">
        <f t="shared" si="308"/>
        <v>9720842909.07</v>
      </c>
      <c r="G415" s="4">
        <f t="shared" si="308"/>
        <v>9720842909</v>
      </c>
      <c r="H415" s="4">
        <f t="shared" si="308"/>
        <v>9817993856</v>
      </c>
      <c r="I415" s="4">
        <f t="shared" si="308"/>
        <v>321254028</v>
      </c>
      <c r="J415" s="4">
        <f t="shared" si="308"/>
        <v>29579333911</v>
      </c>
      <c r="K415" s="4">
        <f t="shared" si="308"/>
        <v>29579333911</v>
      </c>
      <c r="L415" s="4">
        <f t="shared" si="308"/>
        <v>414391296689</v>
      </c>
      <c r="M415" s="4">
        <f t="shared" si="308"/>
        <v>61319908589.05</v>
      </c>
      <c r="N415" s="4">
        <f t="shared" si="308"/>
        <v>408917465155.93</v>
      </c>
      <c r="O415" s="4">
        <f t="shared" si="308"/>
        <v>5473831533.070007</v>
      </c>
      <c r="P415" s="4">
        <f t="shared" si="308"/>
        <v>67915822651.05</v>
      </c>
      <c r="Q415" s="4">
        <f t="shared" si="308"/>
        <v>408917465155.93</v>
      </c>
      <c r="R415" s="4">
        <f t="shared" si="308"/>
        <v>0</v>
      </c>
      <c r="S415" s="4">
        <f t="shared" si="308"/>
        <v>67429227872.05</v>
      </c>
      <c r="T415" s="4">
        <f t="shared" si="308"/>
        <v>398438978964.93</v>
      </c>
      <c r="U415" s="4">
        <f t="shared" si="308"/>
        <v>68801281613.05</v>
      </c>
      <c r="V415" s="4">
        <f t="shared" si="308"/>
        <v>395928113164.93</v>
      </c>
      <c r="W415" s="4">
        <f t="shared" si="308"/>
        <v>2510865800</v>
      </c>
      <c r="X415" s="4">
        <f t="shared" si="308"/>
        <v>5473831533.070007</v>
      </c>
    </row>
    <row r="416" spans="1:24" ht="24.75" customHeight="1">
      <c r="A416" s="34" t="s">
        <v>547</v>
      </c>
      <c r="B416" s="57" t="s">
        <v>4</v>
      </c>
      <c r="C416" s="4">
        <f aca="true" t="shared" si="309" ref="C416:X416">SUM(C417+C443+C460)</f>
        <v>358106665724</v>
      </c>
      <c r="D416" s="4">
        <f t="shared" si="309"/>
        <v>0</v>
      </c>
      <c r="E416" s="4">
        <f t="shared" si="309"/>
        <v>151025175</v>
      </c>
      <c r="F416" s="4">
        <f t="shared" si="309"/>
        <v>8375362229.07</v>
      </c>
      <c r="G416" s="4">
        <f t="shared" si="309"/>
        <v>7210176051</v>
      </c>
      <c r="H416" s="4">
        <f t="shared" si="309"/>
        <v>0</v>
      </c>
      <c r="I416" s="4">
        <f t="shared" si="309"/>
        <v>151025175</v>
      </c>
      <c r="J416" s="4">
        <f t="shared" si="309"/>
        <v>25806758514.07</v>
      </c>
      <c r="K416" s="4">
        <f t="shared" si="309"/>
        <v>15388097028</v>
      </c>
      <c r="L416" s="4">
        <f t="shared" si="309"/>
        <v>368374302035.07</v>
      </c>
      <c r="M416" s="4">
        <f>SUM(M417+M443+M460)</f>
        <v>58490447999</v>
      </c>
      <c r="N416" s="4">
        <f>SUM(N417+N443+N460)</f>
        <v>368097539113</v>
      </c>
      <c r="O416" s="4">
        <f>SUM(O417+O443+O460)</f>
        <v>276762922.0700073</v>
      </c>
      <c r="P416" s="4">
        <f t="shared" si="309"/>
        <v>58490447999</v>
      </c>
      <c r="Q416" s="4">
        <f t="shared" si="309"/>
        <v>368097539113</v>
      </c>
      <c r="R416" s="4">
        <f t="shared" si="309"/>
        <v>0</v>
      </c>
      <c r="S416" s="4">
        <f t="shared" si="309"/>
        <v>58490447999</v>
      </c>
      <c r="T416" s="4">
        <f t="shared" si="309"/>
        <v>368097539113</v>
      </c>
      <c r="U416" s="4">
        <f t="shared" si="309"/>
        <v>59498368421</v>
      </c>
      <c r="V416" s="4">
        <f t="shared" si="309"/>
        <v>365666371113</v>
      </c>
      <c r="W416" s="4">
        <f t="shared" si="309"/>
        <v>2431168000</v>
      </c>
      <c r="X416" s="35">
        <f t="shared" si="309"/>
        <v>276762922.0700073</v>
      </c>
    </row>
    <row r="417" spans="1:24" ht="24.75" customHeight="1">
      <c r="A417" s="34" t="s">
        <v>548</v>
      </c>
      <c r="B417" s="57" t="s">
        <v>5</v>
      </c>
      <c r="C417" s="6">
        <f>SUM(C418+C424+C426+C428+C430)</f>
        <v>284224720155</v>
      </c>
      <c r="D417" s="6">
        <f aca="true" t="shared" si="310" ref="D417:X417">SUM(D418+D424+D426+D428+D430)</f>
        <v>0</v>
      </c>
      <c r="E417" s="6">
        <f t="shared" si="310"/>
        <v>151025175</v>
      </c>
      <c r="F417" s="6">
        <f t="shared" si="310"/>
        <v>6007077720.07</v>
      </c>
      <c r="G417" s="6">
        <f t="shared" si="310"/>
        <v>5995817455</v>
      </c>
      <c r="H417" s="6">
        <f t="shared" si="310"/>
        <v>0</v>
      </c>
      <c r="I417" s="6">
        <f t="shared" si="310"/>
        <v>151025175</v>
      </c>
      <c r="J417" s="6">
        <f t="shared" si="310"/>
        <v>23041248647.07</v>
      </c>
      <c r="K417" s="6">
        <f t="shared" si="310"/>
        <v>11044567505</v>
      </c>
      <c r="L417" s="6">
        <f t="shared" si="310"/>
        <v>296070376122.07</v>
      </c>
      <c r="M417" s="6">
        <f t="shared" si="310"/>
        <v>51185301113</v>
      </c>
      <c r="N417" s="6">
        <f t="shared" si="310"/>
        <v>295793613200</v>
      </c>
      <c r="O417" s="6">
        <f t="shared" si="310"/>
        <v>276762922.0700073</v>
      </c>
      <c r="P417" s="6">
        <f t="shared" si="310"/>
        <v>51185301113</v>
      </c>
      <c r="Q417" s="6">
        <f t="shared" si="310"/>
        <v>295793613200</v>
      </c>
      <c r="R417" s="6">
        <f t="shared" si="310"/>
        <v>0</v>
      </c>
      <c r="S417" s="6">
        <f t="shared" si="310"/>
        <v>51185301113</v>
      </c>
      <c r="T417" s="6">
        <f t="shared" si="310"/>
        <v>295793613200</v>
      </c>
      <c r="U417" s="6">
        <f t="shared" si="310"/>
        <v>51185301113</v>
      </c>
      <c r="V417" s="6">
        <f t="shared" si="310"/>
        <v>295793613200</v>
      </c>
      <c r="W417" s="6">
        <f t="shared" si="310"/>
        <v>0</v>
      </c>
      <c r="X417" s="38">
        <f t="shared" si="310"/>
        <v>276762922.0700073</v>
      </c>
    </row>
    <row r="418" spans="1:24" ht="24.75" customHeight="1">
      <c r="A418" s="34" t="s">
        <v>549</v>
      </c>
      <c r="B418" s="57" t="s">
        <v>6</v>
      </c>
      <c r="C418" s="6">
        <f>SUM(C419:C423)</f>
        <v>220481420155</v>
      </c>
      <c r="D418" s="6">
        <f aca="true" t="shared" si="311" ref="D418:K418">SUM(D419:D423)</f>
        <v>0</v>
      </c>
      <c r="E418" s="6">
        <f t="shared" si="311"/>
        <v>151025175</v>
      </c>
      <c r="F418" s="6">
        <f t="shared" si="311"/>
        <v>5326281549.07</v>
      </c>
      <c r="G418" s="6">
        <f t="shared" si="311"/>
        <v>682377210</v>
      </c>
      <c r="H418" s="6">
        <f t="shared" si="311"/>
        <v>0</v>
      </c>
      <c r="I418" s="6">
        <f t="shared" si="311"/>
        <v>151025175</v>
      </c>
      <c r="J418" s="6">
        <f t="shared" si="311"/>
        <v>19555452476.07</v>
      </c>
      <c r="K418" s="6">
        <f t="shared" si="311"/>
        <v>3944380385</v>
      </c>
      <c r="L418" s="6">
        <f aca="true" t="shared" si="312" ref="L418:X418">SUM(L419:L423)</f>
        <v>235941467071.07</v>
      </c>
      <c r="M418" s="6">
        <f t="shared" si="312"/>
        <v>18484730582</v>
      </c>
      <c r="N418" s="6">
        <f t="shared" si="312"/>
        <v>235664704149</v>
      </c>
      <c r="O418" s="6">
        <f t="shared" si="312"/>
        <v>276762922.0700073</v>
      </c>
      <c r="P418" s="6">
        <f t="shared" si="312"/>
        <v>18484730582</v>
      </c>
      <c r="Q418" s="6">
        <f t="shared" si="312"/>
        <v>235664704149</v>
      </c>
      <c r="R418" s="6">
        <f t="shared" si="312"/>
        <v>0</v>
      </c>
      <c r="S418" s="6">
        <f t="shared" si="312"/>
        <v>18484730582</v>
      </c>
      <c r="T418" s="6">
        <f t="shared" si="312"/>
        <v>235664704149</v>
      </c>
      <c r="U418" s="6">
        <f t="shared" si="312"/>
        <v>18484730582</v>
      </c>
      <c r="V418" s="6">
        <f t="shared" si="312"/>
        <v>235664704149</v>
      </c>
      <c r="W418" s="6">
        <f t="shared" si="312"/>
        <v>0</v>
      </c>
      <c r="X418" s="38">
        <f t="shared" si="312"/>
        <v>276762922.0700073</v>
      </c>
    </row>
    <row r="419" spans="1:24" ht="24.75" customHeight="1">
      <c r="A419" s="36" t="s">
        <v>550</v>
      </c>
      <c r="B419" s="58" t="s">
        <v>7</v>
      </c>
      <c r="C419" s="7">
        <f aca="true" t="shared" si="313" ref="C419:J419">SUM(C18+C66+C109)</f>
        <v>199171420155</v>
      </c>
      <c r="D419" s="7">
        <f t="shared" si="313"/>
        <v>0</v>
      </c>
      <c r="E419" s="7">
        <f t="shared" si="313"/>
        <v>151025175</v>
      </c>
      <c r="F419" s="7">
        <f t="shared" si="313"/>
        <v>5326281549.07</v>
      </c>
      <c r="G419" s="7">
        <f t="shared" si="313"/>
        <v>44114943</v>
      </c>
      <c r="H419" s="7">
        <f t="shared" si="313"/>
        <v>0</v>
      </c>
      <c r="I419" s="7">
        <f t="shared" si="313"/>
        <v>151025175</v>
      </c>
      <c r="J419" s="7">
        <f t="shared" si="313"/>
        <v>18455452476.07</v>
      </c>
      <c r="K419" s="7">
        <f>SUM(K18+K66+K109)</f>
        <v>3306118118</v>
      </c>
      <c r="L419" s="5">
        <f aca="true" t="shared" si="314" ref="L419:L424">(C419+H419-I419+J419-K419)</f>
        <v>214169729338.07</v>
      </c>
      <c r="M419" s="7">
        <f>SUM(M18+M66+M109)</f>
        <v>16627236953</v>
      </c>
      <c r="N419" s="7">
        <f aca="true" t="shared" si="315" ref="N419:W419">SUM(N18+N66+N109)</f>
        <v>213892966416</v>
      </c>
      <c r="O419" s="5">
        <f>(L419-N419)</f>
        <v>276762922.0700073</v>
      </c>
      <c r="P419" s="7">
        <f t="shared" si="315"/>
        <v>16627236953</v>
      </c>
      <c r="Q419" s="7">
        <f t="shared" si="315"/>
        <v>213892966416</v>
      </c>
      <c r="R419" s="5">
        <f>N419-Q419</f>
        <v>0</v>
      </c>
      <c r="S419" s="7">
        <f t="shared" si="315"/>
        <v>16627236953</v>
      </c>
      <c r="T419" s="7">
        <f t="shared" si="315"/>
        <v>213892966416</v>
      </c>
      <c r="U419" s="7">
        <f t="shared" si="315"/>
        <v>16627236953</v>
      </c>
      <c r="V419" s="7">
        <f t="shared" si="315"/>
        <v>213892966416</v>
      </c>
      <c r="W419" s="7">
        <f t="shared" si="315"/>
        <v>0</v>
      </c>
      <c r="X419" s="37">
        <f>L419-Q419</f>
        <v>276762922.0700073</v>
      </c>
    </row>
    <row r="420" spans="1:24" ht="24.75" customHeight="1">
      <c r="A420" s="36" t="s">
        <v>459</v>
      </c>
      <c r="B420" s="58" t="s">
        <v>8</v>
      </c>
      <c r="C420" s="9">
        <f aca="true" t="shared" si="316" ref="C420:K420">C67+C110</f>
        <v>17650000000</v>
      </c>
      <c r="D420" s="9">
        <f t="shared" si="316"/>
        <v>0</v>
      </c>
      <c r="E420" s="9">
        <f t="shared" si="316"/>
        <v>0</v>
      </c>
      <c r="F420" s="9">
        <f t="shared" si="316"/>
        <v>0</v>
      </c>
      <c r="G420" s="9">
        <f t="shared" si="316"/>
        <v>175162358</v>
      </c>
      <c r="H420" s="9">
        <f t="shared" si="316"/>
        <v>0</v>
      </c>
      <c r="I420" s="9">
        <f t="shared" si="316"/>
        <v>0</v>
      </c>
      <c r="J420" s="9">
        <f t="shared" si="316"/>
        <v>0</v>
      </c>
      <c r="K420" s="9">
        <f t="shared" si="316"/>
        <v>175162358</v>
      </c>
      <c r="L420" s="5">
        <f t="shared" si="314"/>
        <v>17474837642</v>
      </c>
      <c r="M420" s="9">
        <f>M67+M110</f>
        <v>1404007600</v>
      </c>
      <c r="N420" s="9">
        <f>N67+N110</f>
        <v>17474837642</v>
      </c>
      <c r="O420" s="5">
        <f>(L420-N420)</f>
        <v>0</v>
      </c>
      <c r="P420" s="9">
        <f>P67+P110</f>
        <v>1404007600</v>
      </c>
      <c r="Q420" s="9">
        <f>Q67+Q110</f>
        <v>17474837642</v>
      </c>
      <c r="R420" s="5">
        <f>N420-Q420</f>
        <v>0</v>
      </c>
      <c r="S420" s="9">
        <f>S67+S110</f>
        <v>1404007600</v>
      </c>
      <c r="T420" s="9">
        <f>T67+T110</f>
        <v>17474837642</v>
      </c>
      <c r="U420" s="9">
        <f>U67+U110</f>
        <v>1404007600</v>
      </c>
      <c r="V420" s="9">
        <f>V67+V110</f>
        <v>17474837642</v>
      </c>
      <c r="W420" s="5">
        <f>T420-V420</f>
        <v>0</v>
      </c>
      <c r="X420" s="37">
        <f>L420-Q420</f>
        <v>0</v>
      </c>
    </row>
    <row r="421" spans="1:24" ht="24.75" customHeight="1">
      <c r="A421" s="45" t="s">
        <v>551</v>
      </c>
      <c r="B421" s="58" t="s">
        <v>46</v>
      </c>
      <c r="C421" s="9">
        <f aca="true" t="shared" si="317" ref="C421:K421">SUM(C68+C111)</f>
        <v>3570000000</v>
      </c>
      <c r="D421" s="9">
        <f t="shared" si="317"/>
        <v>0</v>
      </c>
      <c r="E421" s="9">
        <f t="shared" si="317"/>
        <v>0</v>
      </c>
      <c r="F421" s="9">
        <f t="shared" si="317"/>
        <v>0</v>
      </c>
      <c r="G421" s="9">
        <f t="shared" si="317"/>
        <v>217107194</v>
      </c>
      <c r="H421" s="9">
        <f t="shared" si="317"/>
        <v>0</v>
      </c>
      <c r="I421" s="9">
        <f t="shared" si="317"/>
        <v>0</v>
      </c>
      <c r="J421" s="9">
        <f t="shared" si="317"/>
        <v>0</v>
      </c>
      <c r="K421" s="9">
        <f t="shared" si="317"/>
        <v>217107194</v>
      </c>
      <c r="L421" s="5">
        <f t="shared" si="314"/>
        <v>3352892806</v>
      </c>
      <c r="M421" s="9">
        <f>SUM(M68+M111)</f>
        <v>336337725</v>
      </c>
      <c r="N421" s="9">
        <f>SUM(N68+N111)</f>
        <v>3352892806</v>
      </c>
      <c r="O421" s="5">
        <f>(L421-N421)</f>
        <v>0</v>
      </c>
      <c r="P421" s="9">
        <f>SUM(P68+P111)</f>
        <v>336337725</v>
      </c>
      <c r="Q421" s="9">
        <f>SUM(Q68+Q111)</f>
        <v>3352892806</v>
      </c>
      <c r="R421" s="5">
        <f>N421-Q421</f>
        <v>0</v>
      </c>
      <c r="S421" s="9">
        <f>SUM(S68+S111)</f>
        <v>336337725</v>
      </c>
      <c r="T421" s="9">
        <f>SUM(T68+T111)</f>
        <v>3352892806</v>
      </c>
      <c r="U421" s="9">
        <f>SUM(U68+U111)</f>
        <v>336337725</v>
      </c>
      <c r="V421" s="9">
        <f>SUM(V68+V111)</f>
        <v>3352892806</v>
      </c>
      <c r="W421" s="5">
        <f>T421-V421</f>
        <v>0</v>
      </c>
      <c r="X421" s="37">
        <f>L421-Q421</f>
        <v>0</v>
      </c>
    </row>
    <row r="422" spans="1:24" ht="24.75" customHeight="1">
      <c r="A422" s="36" t="s">
        <v>552</v>
      </c>
      <c r="B422" s="58" t="s">
        <v>8</v>
      </c>
      <c r="C422" s="7">
        <f>SUM(C19)</f>
        <v>90000000</v>
      </c>
      <c r="D422" s="7">
        <f>SUM(D19)</f>
        <v>0</v>
      </c>
      <c r="E422" s="7">
        <f>SUM(E19)</f>
        <v>0</v>
      </c>
      <c r="F422" s="7">
        <f>SUM(F19)</f>
        <v>0</v>
      </c>
      <c r="G422" s="7">
        <f>SUM(G19+0)</f>
        <v>22657662</v>
      </c>
      <c r="H422" s="7">
        <f>SUM(H19+0)</f>
        <v>0</v>
      </c>
      <c r="I422" s="7">
        <f>SUM(I19+0)</f>
        <v>0</v>
      </c>
      <c r="J422" s="7">
        <f>SUM(J19+0)</f>
        <v>0</v>
      </c>
      <c r="K422" s="7">
        <f>SUM(K19+0)</f>
        <v>22657662</v>
      </c>
      <c r="L422" s="5">
        <f t="shared" si="314"/>
        <v>67342338</v>
      </c>
      <c r="M422" s="7">
        <f>SUM(M19+0)</f>
        <v>3955368</v>
      </c>
      <c r="N422" s="7">
        <f>SUM(N19+0)</f>
        <v>67342338</v>
      </c>
      <c r="O422" s="5">
        <f>(L422-N422)</f>
        <v>0</v>
      </c>
      <c r="P422" s="7">
        <f>SUM(P19+0)</f>
        <v>3955368</v>
      </c>
      <c r="Q422" s="7">
        <f>SUM(Q19+0)</f>
        <v>67342338</v>
      </c>
      <c r="R422" s="5">
        <f>N422-Q422</f>
        <v>0</v>
      </c>
      <c r="S422" s="7">
        <f>SUM(S19+0)</f>
        <v>3955368</v>
      </c>
      <c r="T422" s="7">
        <f>SUM(T19+0)</f>
        <v>67342338</v>
      </c>
      <c r="U422" s="7">
        <f>SUM(U19+0)</f>
        <v>3955368</v>
      </c>
      <c r="V422" s="7">
        <f>SUM(V19+0)</f>
        <v>67342338</v>
      </c>
      <c r="W422" s="5">
        <f>T422-V422</f>
        <v>0</v>
      </c>
      <c r="X422" s="37">
        <f>L422-Q422</f>
        <v>0</v>
      </c>
    </row>
    <row r="423" spans="1:24" ht="31.5" customHeight="1">
      <c r="A423" s="36" t="s">
        <v>749</v>
      </c>
      <c r="B423" s="58" t="s">
        <v>748</v>
      </c>
      <c r="C423" s="7">
        <f>SUM(C69+C112)</f>
        <v>0</v>
      </c>
      <c r="D423" s="7">
        <f aca="true" t="shared" si="318" ref="D423:V423">SUM(D69+D112)</f>
        <v>0</v>
      </c>
      <c r="E423" s="7">
        <f t="shared" si="318"/>
        <v>0</v>
      </c>
      <c r="F423" s="7">
        <f t="shared" si="318"/>
        <v>0</v>
      </c>
      <c r="G423" s="7">
        <f t="shared" si="318"/>
        <v>223335053</v>
      </c>
      <c r="H423" s="7">
        <f t="shared" si="318"/>
        <v>0</v>
      </c>
      <c r="I423" s="7">
        <f t="shared" si="318"/>
        <v>0</v>
      </c>
      <c r="J423" s="7">
        <f t="shared" si="318"/>
        <v>1100000000</v>
      </c>
      <c r="K423" s="7">
        <f t="shared" si="318"/>
        <v>223335053</v>
      </c>
      <c r="L423" s="5">
        <f t="shared" si="314"/>
        <v>876664947</v>
      </c>
      <c r="M423" s="7">
        <f t="shared" si="318"/>
        <v>113192936</v>
      </c>
      <c r="N423" s="7">
        <f t="shared" si="318"/>
        <v>876664947</v>
      </c>
      <c r="O423" s="5">
        <f>(L423-N423)</f>
        <v>0</v>
      </c>
      <c r="P423" s="7">
        <f t="shared" si="318"/>
        <v>113192936</v>
      </c>
      <c r="Q423" s="7">
        <f t="shared" si="318"/>
        <v>876664947</v>
      </c>
      <c r="R423" s="5">
        <f>N423-Q423</f>
        <v>0</v>
      </c>
      <c r="S423" s="7">
        <f t="shared" si="318"/>
        <v>113192936</v>
      </c>
      <c r="T423" s="7">
        <f t="shared" si="318"/>
        <v>876664947</v>
      </c>
      <c r="U423" s="7">
        <f t="shared" si="318"/>
        <v>113192936</v>
      </c>
      <c r="V423" s="7">
        <f t="shared" si="318"/>
        <v>876664947</v>
      </c>
      <c r="W423" s="5">
        <f>T423-V423</f>
        <v>0</v>
      </c>
      <c r="X423" s="37">
        <f>L423-Q423</f>
        <v>0</v>
      </c>
    </row>
    <row r="424" spans="1:24" ht="24.75" customHeight="1">
      <c r="A424" s="34" t="s">
        <v>553</v>
      </c>
      <c r="B424" s="57" t="s">
        <v>9</v>
      </c>
      <c r="C424" s="6">
        <f>C425</f>
        <v>4655000000</v>
      </c>
      <c r="D424" s="6">
        <f aca="true" t="shared" si="319" ref="D424:X424">D425</f>
        <v>0</v>
      </c>
      <c r="E424" s="6">
        <f t="shared" si="319"/>
        <v>0</v>
      </c>
      <c r="F424" s="6">
        <f t="shared" si="319"/>
        <v>355077085</v>
      </c>
      <c r="G424" s="6">
        <f t="shared" si="319"/>
        <v>1333689978</v>
      </c>
      <c r="H424" s="6">
        <f t="shared" si="319"/>
        <v>0</v>
      </c>
      <c r="I424" s="6">
        <f t="shared" si="319"/>
        <v>0</v>
      </c>
      <c r="J424" s="6">
        <f t="shared" si="319"/>
        <v>1055077085</v>
      </c>
      <c r="K424" s="6">
        <f t="shared" si="319"/>
        <v>1333689978</v>
      </c>
      <c r="L424" s="4">
        <f t="shared" si="314"/>
        <v>4376387107</v>
      </c>
      <c r="M424" s="6">
        <f t="shared" si="319"/>
        <v>685830937</v>
      </c>
      <c r="N424" s="6">
        <f t="shared" si="319"/>
        <v>4376387107</v>
      </c>
      <c r="O424" s="6">
        <f t="shared" si="319"/>
        <v>0</v>
      </c>
      <c r="P424" s="6">
        <f t="shared" si="319"/>
        <v>685830937</v>
      </c>
      <c r="Q424" s="6">
        <f t="shared" si="319"/>
        <v>4376387107</v>
      </c>
      <c r="R424" s="6">
        <f t="shared" si="319"/>
        <v>0</v>
      </c>
      <c r="S424" s="6">
        <f t="shared" si="319"/>
        <v>685830937</v>
      </c>
      <c r="T424" s="6">
        <f t="shared" si="319"/>
        <v>4376387107</v>
      </c>
      <c r="U424" s="6">
        <f t="shared" si="319"/>
        <v>685830937</v>
      </c>
      <c r="V424" s="6">
        <f t="shared" si="319"/>
        <v>4376387107</v>
      </c>
      <c r="W424" s="6">
        <f t="shared" si="319"/>
        <v>0</v>
      </c>
      <c r="X424" s="38">
        <f t="shared" si="319"/>
        <v>0</v>
      </c>
    </row>
    <row r="425" spans="1:24" ht="24.75" customHeight="1">
      <c r="A425" s="36" t="s">
        <v>554</v>
      </c>
      <c r="B425" s="58" t="s">
        <v>10</v>
      </c>
      <c r="C425" s="7">
        <f aca="true" t="shared" si="320" ref="C425:K425">SUM(C21+C71+C114)</f>
        <v>4655000000</v>
      </c>
      <c r="D425" s="7">
        <f t="shared" si="320"/>
        <v>0</v>
      </c>
      <c r="E425" s="7">
        <f t="shared" si="320"/>
        <v>0</v>
      </c>
      <c r="F425" s="7">
        <f t="shared" si="320"/>
        <v>355077085</v>
      </c>
      <c r="G425" s="7">
        <f t="shared" si="320"/>
        <v>1333689978</v>
      </c>
      <c r="H425" s="7">
        <f t="shared" si="320"/>
        <v>0</v>
      </c>
      <c r="I425" s="7">
        <f t="shared" si="320"/>
        <v>0</v>
      </c>
      <c r="J425" s="7">
        <f t="shared" si="320"/>
        <v>1055077085</v>
      </c>
      <c r="K425" s="7">
        <f t="shared" si="320"/>
        <v>1333689978</v>
      </c>
      <c r="L425" s="5">
        <f aca="true" t="shared" si="321" ref="L425:L442">(C425+H425-I425+J425-K425)</f>
        <v>4376387107</v>
      </c>
      <c r="M425" s="7">
        <f>SUM(M21+M71+M114)</f>
        <v>685830937</v>
      </c>
      <c r="N425" s="7">
        <f>SUM(N21+N71+N114)</f>
        <v>4376387107</v>
      </c>
      <c r="O425" s="5">
        <f>(L425-N425)</f>
        <v>0</v>
      </c>
      <c r="P425" s="7">
        <f>SUM(P21+P71+P114)</f>
        <v>685830937</v>
      </c>
      <c r="Q425" s="7">
        <f>SUM(Q21+Q71+Q114)</f>
        <v>4376387107</v>
      </c>
      <c r="R425" s="5">
        <f>N425-Q425</f>
        <v>0</v>
      </c>
      <c r="S425" s="7">
        <f>SUM(S21+S71+S114)</f>
        <v>685830937</v>
      </c>
      <c r="T425" s="7">
        <f>SUM(T21+T71+T114)</f>
        <v>4376387107</v>
      </c>
      <c r="U425" s="7">
        <f>SUM(U21+U71+U114)</f>
        <v>685830937</v>
      </c>
      <c r="V425" s="7">
        <f>SUM(V21+V71+V114)</f>
        <v>4376387107</v>
      </c>
      <c r="W425" s="5">
        <f>T425-V425</f>
        <v>0</v>
      </c>
      <c r="X425" s="37">
        <f>L425-Q425</f>
        <v>0</v>
      </c>
    </row>
    <row r="426" spans="1:24" ht="24.75" customHeight="1">
      <c r="A426" s="34" t="s">
        <v>462</v>
      </c>
      <c r="B426" s="57" t="s">
        <v>200</v>
      </c>
      <c r="C426" s="4">
        <f>C427</f>
        <v>40000000</v>
      </c>
      <c r="D426" s="4">
        <f aca="true" t="shared" si="322" ref="D426:K426">D427</f>
        <v>0</v>
      </c>
      <c r="E426" s="4">
        <f t="shared" si="322"/>
        <v>0</v>
      </c>
      <c r="F426" s="4">
        <f t="shared" si="322"/>
        <v>0</v>
      </c>
      <c r="G426" s="4">
        <f t="shared" si="322"/>
        <v>8651953</v>
      </c>
      <c r="H426" s="4">
        <f t="shared" si="322"/>
        <v>0</v>
      </c>
      <c r="I426" s="4">
        <f t="shared" si="322"/>
        <v>0</v>
      </c>
      <c r="J426" s="4">
        <f t="shared" si="322"/>
        <v>0</v>
      </c>
      <c r="K426" s="4">
        <f t="shared" si="322"/>
        <v>38651953</v>
      </c>
      <c r="L426" s="4">
        <f>(C426+H426-I426+J426-K426)</f>
        <v>1348047</v>
      </c>
      <c r="M426" s="4">
        <f aca="true" t="shared" si="323" ref="M426:X426">M427</f>
        <v>0</v>
      </c>
      <c r="N426" s="4">
        <f t="shared" si="323"/>
        <v>1348047</v>
      </c>
      <c r="O426" s="4">
        <f t="shared" si="323"/>
        <v>0</v>
      </c>
      <c r="P426" s="4">
        <f t="shared" si="323"/>
        <v>0</v>
      </c>
      <c r="Q426" s="4">
        <f t="shared" si="323"/>
        <v>1348047</v>
      </c>
      <c r="R426" s="4">
        <f t="shared" si="323"/>
        <v>0</v>
      </c>
      <c r="S426" s="4">
        <f t="shared" si="323"/>
        <v>0</v>
      </c>
      <c r="T426" s="4">
        <f t="shared" si="323"/>
        <v>1348047</v>
      </c>
      <c r="U426" s="4">
        <f t="shared" si="323"/>
        <v>0</v>
      </c>
      <c r="V426" s="4">
        <f t="shared" si="323"/>
        <v>1348047</v>
      </c>
      <c r="W426" s="4">
        <f t="shared" si="323"/>
        <v>0</v>
      </c>
      <c r="X426" s="35">
        <f t="shared" si="323"/>
        <v>0</v>
      </c>
    </row>
    <row r="427" spans="1:24" ht="24.75" customHeight="1">
      <c r="A427" s="36" t="s">
        <v>555</v>
      </c>
      <c r="B427" s="58" t="s">
        <v>11</v>
      </c>
      <c r="C427" s="7">
        <f aca="true" t="shared" si="324" ref="C427:K427">SUM(C23)</f>
        <v>40000000</v>
      </c>
      <c r="D427" s="7">
        <f t="shared" si="324"/>
        <v>0</v>
      </c>
      <c r="E427" s="7">
        <f t="shared" si="324"/>
        <v>0</v>
      </c>
      <c r="F427" s="7">
        <f t="shared" si="324"/>
        <v>0</v>
      </c>
      <c r="G427" s="7">
        <f t="shared" si="324"/>
        <v>8651953</v>
      </c>
      <c r="H427" s="7">
        <f t="shared" si="324"/>
        <v>0</v>
      </c>
      <c r="I427" s="7">
        <f t="shared" si="324"/>
        <v>0</v>
      </c>
      <c r="J427" s="7">
        <f t="shared" si="324"/>
        <v>0</v>
      </c>
      <c r="K427" s="7">
        <f t="shared" si="324"/>
        <v>38651953</v>
      </c>
      <c r="L427" s="5">
        <f t="shared" si="321"/>
        <v>1348047</v>
      </c>
      <c r="M427" s="7">
        <f>SUM(M23)</f>
        <v>0</v>
      </c>
      <c r="N427" s="7">
        <f>SUM(N23)</f>
        <v>1348047</v>
      </c>
      <c r="O427" s="5">
        <f>(L427-N427)</f>
        <v>0</v>
      </c>
      <c r="P427" s="7">
        <f>SUM(P23)</f>
        <v>0</v>
      </c>
      <c r="Q427" s="7">
        <f>SUM(Q23)</f>
        <v>1348047</v>
      </c>
      <c r="R427" s="5">
        <f>N427-Q427</f>
        <v>0</v>
      </c>
      <c r="S427" s="7">
        <f>SUM(S23)</f>
        <v>0</v>
      </c>
      <c r="T427" s="7">
        <f>SUM(T23)</f>
        <v>1348047</v>
      </c>
      <c r="U427" s="7">
        <f>SUM(U23)</f>
        <v>0</v>
      </c>
      <c r="V427" s="7">
        <f>SUM(V23)</f>
        <v>1348047</v>
      </c>
      <c r="W427" s="5">
        <f>T427-V427</f>
        <v>0</v>
      </c>
      <c r="X427" s="37">
        <f>L427-Q427</f>
        <v>0</v>
      </c>
    </row>
    <row r="428" spans="1:24" ht="24.75" customHeight="1">
      <c r="A428" s="34" t="s">
        <v>556</v>
      </c>
      <c r="B428" s="57" t="s">
        <v>203</v>
      </c>
      <c r="C428" s="4">
        <f>C429</f>
        <v>800000000</v>
      </c>
      <c r="D428" s="4">
        <f aca="true" t="shared" si="325" ref="D428:K428">D429</f>
        <v>0</v>
      </c>
      <c r="E428" s="4">
        <f t="shared" si="325"/>
        <v>0</v>
      </c>
      <c r="F428" s="4">
        <f t="shared" si="325"/>
        <v>313782672</v>
      </c>
      <c r="G428" s="4">
        <f t="shared" si="325"/>
        <v>0</v>
      </c>
      <c r="H428" s="4">
        <f t="shared" si="325"/>
        <v>0</v>
      </c>
      <c r="I428" s="4">
        <f t="shared" si="325"/>
        <v>0</v>
      </c>
      <c r="J428" s="4">
        <f t="shared" si="325"/>
        <v>613782672</v>
      </c>
      <c r="K428" s="4">
        <f t="shared" si="325"/>
        <v>0</v>
      </c>
      <c r="L428" s="4">
        <f>(C428+H428-I428+J428-K428)</f>
        <v>1413782672</v>
      </c>
      <c r="M428" s="4">
        <f aca="true" t="shared" si="326" ref="M428:X428">M429</f>
        <v>393198633</v>
      </c>
      <c r="N428" s="4">
        <f t="shared" si="326"/>
        <v>1413782672</v>
      </c>
      <c r="O428" s="4">
        <f t="shared" si="326"/>
        <v>0</v>
      </c>
      <c r="P428" s="4">
        <f t="shared" si="326"/>
        <v>393198633</v>
      </c>
      <c r="Q428" s="4">
        <f t="shared" si="326"/>
        <v>1413782672</v>
      </c>
      <c r="R428" s="4">
        <f t="shared" si="326"/>
        <v>0</v>
      </c>
      <c r="S428" s="4">
        <f t="shared" si="326"/>
        <v>393198633</v>
      </c>
      <c r="T428" s="4">
        <f t="shared" si="326"/>
        <v>1413782672</v>
      </c>
      <c r="U428" s="4">
        <f t="shared" si="326"/>
        <v>393198633</v>
      </c>
      <c r="V428" s="4">
        <f t="shared" si="326"/>
        <v>1413782672</v>
      </c>
      <c r="W428" s="4">
        <f t="shared" si="326"/>
        <v>0</v>
      </c>
      <c r="X428" s="35">
        <f t="shared" si="326"/>
        <v>0</v>
      </c>
    </row>
    <row r="429" spans="1:24" ht="24.75" customHeight="1">
      <c r="A429" s="36" t="s">
        <v>465</v>
      </c>
      <c r="B429" s="58" t="s">
        <v>12</v>
      </c>
      <c r="C429" s="7">
        <f aca="true" t="shared" si="327" ref="C429:K429">SUM(C24)</f>
        <v>800000000</v>
      </c>
      <c r="D429" s="7">
        <f t="shared" si="327"/>
        <v>0</v>
      </c>
      <c r="E429" s="7">
        <f t="shared" si="327"/>
        <v>0</v>
      </c>
      <c r="F429" s="7">
        <f t="shared" si="327"/>
        <v>313782672</v>
      </c>
      <c r="G429" s="7">
        <f t="shared" si="327"/>
        <v>0</v>
      </c>
      <c r="H429" s="7">
        <f t="shared" si="327"/>
        <v>0</v>
      </c>
      <c r="I429" s="7">
        <f t="shared" si="327"/>
        <v>0</v>
      </c>
      <c r="J429" s="7">
        <f t="shared" si="327"/>
        <v>613782672</v>
      </c>
      <c r="K429" s="7">
        <f t="shared" si="327"/>
        <v>0</v>
      </c>
      <c r="L429" s="5">
        <f t="shared" si="321"/>
        <v>1413782672</v>
      </c>
      <c r="M429" s="7">
        <f>SUM(M24)</f>
        <v>393198633</v>
      </c>
      <c r="N429" s="7">
        <f>SUM(N24)</f>
        <v>1413782672</v>
      </c>
      <c r="O429" s="5">
        <f>(L429-N429)</f>
        <v>0</v>
      </c>
      <c r="P429" s="7">
        <f>SUM(P24)</f>
        <v>393198633</v>
      </c>
      <c r="Q429" s="7">
        <f>SUM(Q24)</f>
        <v>1413782672</v>
      </c>
      <c r="R429" s="5">
        <f>N429-Q429</f>
        <v>0</v>
      </c>
      <c r="S429" s="7">
        <f>SUM(S24)</f>
        <v>393198633</v>
      </c>
      <c r="T429" s="7">
        <f>SUM(T24)</f>
        <v>1413782672</v>
      </c>
      <c r="U429" s="7">
        <f>SUM(U24)</f>
        <v>393198633</v>
      </c>
      <c r="V429" s="7">
        <f>SUM(V24)</f>
        <v>1413782672</v>
      </c>
      <c r="W429" s="5">
        <f>T429-V429</f>
        <v>0</v>
      </c>
      <c r="X429" s="37">
        <f>L429-Q429</f>
        <v>0</v>
      </c>
    </row>
    <row r="430" spans="1:24" ht="24.75" customHeight="1">
      <c r="A430" s="34" t="s">
        <v>557</v>
      </c>
      <c r="B430" s="57" t="s">
        <v>13</v>
      </c>
      <c r="C430" s="6">
        <f>SUM(C431:C442)</f>
        <v>58248300000</v>
      </c>
      <c r="D430" s="6">
        <f aca="true" t="shared" si="328" ref="D430:X430">SUM(D431:D442)</f>
        <v>0</v>
      </c>
      <c r="E430" s="6">
        <f t="shared" si="328"/>
        <v>0</v>
      </c>
      <c r="F430" s="6">
        <f t="shared" si="328"/>
        <v>11936414</v>
      </c>
      <c r="G430" s="6">
        <f t="shared" si="328"/>
        <v>3971098314</v>
      </c>
      <c r="H430" s="6">
        <f t="shared" si="328"/>
        <v>0</v>
      </c>
      <c r="I430" s="6">
        <f t="shared" si="328"/>
        <v>0</v>
      </c>
      <c r="J430" s="6">
        <f t="shared" si="328"/>
        <v>1816936414</v>
      </c>
      <c r="K430" s="6">
        <f t="shared" si="328"/>
        <v>5727845189</v>
      </c>
      <c r="L430" s="4">
        <f>(C430+H430-I430+J430-K430)</f>
        <v>54337391225</v>
      </c>
      <c r="M430" s="6">
        <f t="shared" si="328"/>
        <v>31621540961</v>
      </c>
      <c r="N430" s="6">
        <f t="shared" si="328"/>
        <v>54337391225</v>
      </c>
      <c r="O430" s="6">
        <f t="shared" si="328"/>
        <v>0</v>
      </c>
      <c r="P430" s="6">
        <f t="shared" si="328"/>
        <v>31621540961</v>
      </c>
      <c r="Q430" s="6">
        <f t="shared" si="328"/>
        <v>54337391225</v>
      </c>
      <c r="R430" s="6">
        <f t="shared" si="328"/>
        <v>0</v>
      </c>
      <c r="S430" s="6">
        <f t="shared" si="328"/>
        <v>31621540961</v>
      </c>
      <c r="T430" s="6">
        <f t="shared" si="328"/>
        <v>54337391225</v>
      </c>
      <c r="U430" s="6">
        <f t="shared" si="328"/>
        <v>31621540961</v>
      </c>
      <c r="V430" s="6">
        <f t="shared" si="328"/>
        <v>54337391225</v>
      </c>
      <c r="W430" s="6">
        <f t="shared" si="328"/>
        <v>0</v>
      </c>
      <c r="X430" s="38">
        <f t="shared" si="328"/>
        <v>0</v>
      </c>
    </row>
    <row r="431" spans="1:24" ht="24.75" customHeight="1">
      <c r="A431" s="36" t="s">
        <v>558</v>
      </c>
      <c r="B431" s="58" t="s">
        <v>14</v>
      </c>
      <c r="C431" s="7">
        <f aca="true" t="shared" si="329" ref="C431:K431">SUM(C27+C73+C116)</f>
        <v>2220000000</v>
      </c>
      <c r="D431" s="7">
        <f t="shared" si="329"/>
        <v>0</v>
      </c>
      <c r="E431" s="7">
        <f t="shared" si="329"/>
        <v>0</v>
      </c>
      <c r="F431" s="7">
        <f t="shared" si="329"/>
        <v>0</v>
      </c>
      <c r="G431" s="7">
        <f t="shared" si="329"/>
        <v>244470691</v>
      </c>
      <c r="H431" s="7">
        <f t="shared" si="329"/>
        <v>0</v>
      </c>
      <c r="I431" s="7">
        <f t="shared" si="329"/>
        <v>0</v>
      </c>
      <c r="J431" s="7">
        <f t="shared" si="329"/>
        <v>0</v>
      </c>
      <c r="K431" s="7">
        <f t="shared" si="329"/>
        <v>244470691</v>
      </c>
      <c r="L431" s="5">
        <f t="shared" si="321"/>
        <v>1975529309</v>
      </c>
      <c r="M431" s="7">
        <f>SUM(M27+M73+M116)</f>
        <v>122212361</v>
      </c>
      <c r="N431" s="7">
        <f>SUM(N27+N73+N116)</f>
        <v>1975529309</v>
      </c>
      <c r="O431" s="5">
        <f aca="true" t="shared" si="330" ref="O431:O442">(L431-N431)</f>
        <v>0</v>
      </c>
      <c r="P431" s="7">
        <f>SUM(P27+P73+P116)</f>
        <v>122212361</v>
      </c>
      <c r="Q431" s="7">
        <f>SUM(Q27+Q73+Q116)</f>
        <v>1975529309</v>
      </c>
      <c r="R431" s="5">
        <f aca="true" t="shared" si="331" ref="R431:R442">N431-Q431</f>
        <v>0</v>
      </c>
      <c r="S431" s="7">
        <f aca="true" t="shared" si="332" ref="S431:V432">SUM(S27+S73+S116)</f>
        <v>122212361</v>
      </c>
      <c r="T431" s="7">
        <f t="shared" si="332"/>
        <v>1975529309</v>
      </c>
      <c r="U431" s="7">
        <f t="shared" si="332"/>
        <v>122212361</v>
      </c>
      <c r="V431" s="7">
        <f t="shared" si="332"/>
        <v>1975529309</v>
      </c>
      <c r="W431" s="5">
        <f aca="true" t="shared" si="333" ref="W431:W442">T431-V431</f>
        <v>0</v>
      </c>
      <c r="X431" s="37">
        <f aca="true" t="shared" si="334" ref="X431:X442">L431-Q431</f>
        <v>0</v>
      </c>
    </row>
    <row r="432" spans="1:24" ht="24.75" customHeight="1">
      <c r="A432" s="36" t="s">
        <v>559</v>
      </c>
      <c r="B432" s="58" t="s">
        <v>15</v>
      </c>
      <c r="C432" s="7">
        <f aca="true" t="shared" si="335" ref="C432:K432">SUM(C28+C74+C117)</f>
        <v>1705000000</v>
      </c>
      <c r="D432" s="7">
        <f t="shared" si="335"/>
        <v>0</v>
      </c>
      <c r="E432" s="7">
        <f t="shared" si="335"/>
        <v>0</v>
      </c>
      <c r="F432" s="7">
        <f t="shared" si="335"/>
        <v>0</v>
      </c>
      <c r="G432" s="7">
        <f t="shared" si="335"/>
        <v>244328456</v>
      </c>
      <c r="H432" s="7">
        <f t="shared" si="335"/>
        <v>0</v>
      </c>
      <c r="I432" s="7">
        <f t="shared" si="335"/>
        <v>0</v>
      </c>
      <c r="J432" s="7">
        <f t="shared" si="335"/>
        <v>0</v>
      </c>
      <c r="K432" s="7">
        <f t="shared" si="335"/>
        <v>244328456</v>
      </c>
      <c r="L432" s="5">
        <f t="shared" si="321"/>
        <v>1460671544</v>
      </c>
      <c r="M432" s="7">
        <f>SUM(M28+M74+M117)</f>
        <v>89263200</v>
      </c>
      <c r="N432" s="7">
        <f>SUM(N28+N74+N117)</f>
        <v>1460671544</v>
      </c>
      <c r="O432" s="5">
        <f t="shared" si="330"/>
        <v>0</v>
      </c>
      <c r="P432" s="7">
        <f>SUM(P28+P74+P117)</f>
        <v>89263200</v>
      </c>
      <c r="Q432" s="7">
        <f>SUM(Q28+Q74+Q117)</f>
        <v>1460671544</v>
      </c>
      <c r="R432" s="5">
        <f t="shared" si="331"/>
        <v>0</v>
      </c>
      <c r="S432" s="7">
        <f t="shared" si="332"/>
        <v>89263200</v>
      </c>
      <c r="T432" s="7">
        <f t="shared" si="332"/>
        <v>1460671544</v>
      </c>
      <c r="U432" s="7">
        <f t="shared" si="332"/>
        <v>89263200</v>
      </c>
      <c r="V432" s="7">
        <f t="shared" si="332"/>
        <v>1460671544</v>
      </c>
      <c r="W432" s="5">
        <f t="shared" si="333"/>
        <v>0</v>
      </c>
      <c r="X432" s="37">
        <f t="shared" si="334"/>
        <v>0</v>
      </c>
    </row>
    <row r="433" spans="1:24" ht="24.75" customHeight="1">
      <c r="A433" s="36" t="s">
        <v>560</v>
      </c>
      <c r="B433" s="58" t="s">
        <v>16</v>
      </c>
      <c r="C433" s="7">
        <f aca="true" t="shared" si="336" ref="C433:K433">SUM(C29)</f>
        <v>800000000</v>
      </c>
      <c r="D433" s="7">
        <f t="shared" si="336"/>
        <v>0</v>
      </c>
      <c r="E433" s="7">
        <f t="shared" si="336"/>
        <v>0</v>
      </c>
      <c r="F433" s="7">
        <f t="shared" si="336"/>
        <v>0</v>
      </c>
      <c r="G433" s="7">
        <f t="shared" si="336"/>
        <v>60302837</v>
      </c>
      <c r="H433" s="7">
        <f t="shared" si="336"/>
        <v>0</v>
      </c>
      <c r="I433" s="7">
        <f t="shared" si="336"/>
        <v>0</v>
      </c>
      <c r="J433" s="7">
        <f t="shared" si="336"/>
        <v>0</v>
      </c>
      <c r="K433" s="7">
        <f t="shared" si="336"/>
        <v>60302837</v>
      </c>
      <c r="L433" s="5">
        <f t="shared" si="321"/>
        <v>739697163</v>
      </c>
      <c r="M433" s="7">
        <f>SUM(M29)</f>
        <v>46146732</v>
      </c>
      <c r="N433" s="7">
        <f>SUM(N29)</f>
        <v>739697163</v>
      </c>
      <c r="O433" s="5">
        <f t="shared" si="330"/>
        <v>0</v>
      </c>
      <c r="P433" s="7">
        <f>SUM(P29)</f>
        <v>46146732</v>
      </c>
      <c r="Q433" s="7">
        <f>SUM(Q29)</f>
        <v>739697163</v>
      </c>
      <c r="R433" s="5">
        <f t="shared" si="331"/>
        <v>0</v>
      </c>
      <c r="S433" s="7">
        <f>SUM(S29)</f>
        <v>46146732</v>
      </c>
      <c r="T433" s="7">
        <f>SUM(T29)</f>
        <v>739697163</v>
      </c>
      <c r="U433" s="7">
        <f>SUM(U29)</f>
        <v>46146732</v>
      </c>
      <c r="V433" s="7">
        <f>SUM(V29)</f>
        <v>739697163</v>
      </c>
      <c r="W433" s="5">
        <f t="shared" si="333"/>
        <v>0</v>
      </c>
      <c r="X433" s="37">
        <f t="shared" si="334"/>
        <v>0</v>
      </c>
    </row>
    <row r="434" spans="1:24" ht="24.75" customHeight="1">
      <c r="A434" s="36" t="s">
        <v>561</v>
      </c>
      <c r="B434" s="58" t="s">
        <v>17</v>
      </c>
      <c r="C434" s="7">
        <f aca="true" t="shared" si="337" ref="C434:K434">C30+C75+C118</f>
        <v>6150000000</v>
      </c>
      <c r="D434" s="7">
        <f t="shared" si="337"/>
        <v>0</v>
      </c>
      <c r="E434" s="7">
        <f t="shared" si="337"/>
        <v>0</v>
      </c>
      <c r="F434" s="7">
        <f t="shared" si="337"/>
        <v>0</v>
      </c>
      <c r="G434" s="7">
        <f t="shared" si="337"/>
        <v>1057155513</v>
      </c>
      <c r="H434" s="7">
        <f t="shared" si="337"/>
        <v>0</v>
      </c>
      <c r="I434" s="7">
        <f t="shared" si="337"/>
        <v>0</v>
      </c>
      <c r="J434" s="7">
        <f t="shared" si="337"/>
        <v>50000000</v>
      </c>
      <c r="K434" s="7">
        <f t="shared" si="337"/>
        <v>1107155513</v>
      </c>
      <c r="L434" s="5">
        <f t="shared" si="321"/>
        <v>5092844487</v>
      </c>
      <c r="M434" s="7">
        <f>M30+M75+M118</f>
        <v>3863694</v>
      </c>
      <c r="N434" s="7">
        <f>N30+N75+N118</f>
        <v>5092844487</v>
      </c>
      <c r="O434" s="5">
        <f t="shared" si="330"/>
        <v>0</v>
      </c>
      <c r="P434" s="7">
        <f>P30+P75+P118</f>
        <v>3863694</v>
      </c>
      <c r="Q434" s="7">
        <f>Q30+Q75+Q118</f>
        <v>5092844487</v>
      </c>
      <c r="R434" s="5">
        <f t="shared" si="331"/>
        <v>0</v>
      </c>
      <c r="S434" s="7">
        <f>S30+S75+S118</f>
        <v>3863694</v>
      </c>
      <c r="T434" s="7">
        <f>T30+T75+T118</f>
        <v>5092844487</v>
      </c>
      <c r="U434" s="7">
        <f>U30+U75+U118</f>
        <v>3863694</v>
      </c>
      <c r="V434" s="7">
        <f>V30+V75+V118</f>
        <v>5092844487</v>
      </c>
      <c r="W434" s="5">
        <f t="shared" si="333"/>
        <v>0</v>
      </c>
      <c r="X434" s="37">
        <f t="shared" si="334"/>
        <v>0</v>
      </c>
    </row>
    <row r="435" spans="1:24" ht="24.75" customHeight="1">
      <c r="A435" s="36" t="s">
        <v>562</v>
      </c>
      <c r="B435" s="58" t="s">
        <v>18</v>
      </c>
      <c r="C435" s="7">
        <f aca="true" t="shared" si="338" ref="C435:W435">SUM(C31+C76+C119)</f>
        <v>10500000000</v>
      </c>
      <c r="D435" s="7">
        <f t="shared" si="338"/>
        <v>0</v>
      </c>
      <c r="E435" s="7">
        <f t="shared" si="338"/>
        <v>0</v>
      </c>
      <c r="F435" s="7">
        <f t="shared" si="338"/>
        <v>558826</v>
      </c>
      <c r="G435" s="7">
        <f t="shared" si="338"/>
        <v>385833820</v>
      </c>
      <c r="H435" s="7">
        <f t="shared" si="338"/>
        <v>0</v>
      </c>
      <c r="I435" s="7">
        <f t="shared" si="338"/>
        <v>0</v>
      </c>
      <c r="J435" s="7">
        <f t="shared" si="338"/>
        <v>35558826</v>
      </c>
      <c r="K435" s="7">
        <f t="shared" si="338"/>
        <v>385833820</v>
      </c>
      <c r="L435" s="5">
        <f t="shared" si="321"/>
        <v>10149725006</v>
      </c>
      <c r="M435" s="7">
        <f t="shared" si="338"/>
        <v>9290828595</v>
      </c>
      <c r="N435" s="7">
        <f t="shared" si="338"/>
        <v>10149725006</v>
      </c>
      <c r="O435" s="7">
        <f t="shared" si="338"/>
        <v>0</v>
      </c>
      <c r="P435" s="7">
        <f t="shared" si="338"/>
        <v>9290828595</v>
      </c>
      <c r="Q435" s="7">
        <f t="shared" si="338"/>
        <v>10149725006</v>
      </c>
      <c r="R435" s="7">
        <f t="shared" si="338"/>
        <v>0</v>
      </c>
      <c r="S435" s="7">
        <f t="shared" si="338"/>
        <v>9290828595</v>
      </c>
      <c r="T435" s="7">
        <f t="shared" si="338"/>
        <v>10149725006</v>
      </c>
      <c r="U435" s="7">
        <f t="shared" si="338"/>
        <v>9290828595</v>
      </c>
      <c r="V435" s="7">
        <f t="shared" si="338"/>
        <v>10149725006</v>
      </c>
      <c r="W435" s="7">
        <f t="shared" si="338"/>
        <v>0</v>
      </c>
      <c r="X435" s="37">
        <f t="shared" si="334"/>
        <v>0</v>
      </c>
    </row>
    <row r="436" spans="1:24" ht="24.75" customHeight="1">
      <c r="A436" s="36" t="s">
        <v>563</v>
      </c>
      <c r="B436" s="58" t="s">
        <v>19</v>
      </c>
      <c r="C436" s="7">
        <f aca="true" t="shared" si="339" ref="C436:K436">SUM(C32+C77+C120)</f>
        <v>21550000000</v>
      </c>
      <c r="D436" s="7">
        <f t="shared" si="339"/>
        <v>0</v>
      </c>
      <c r="E436" s="7">
        <f t="shared" si="339"/>
        <v>0</v>
      </c>
      <c r="F436" s="7">
        <f t="shared" si="339"/>
        <v>0</v>
      </c>
      <c r="G436" s="7">
        <f t="shared" si="339"/>
        <v>23217183</v>
      </c>
      <c r="H436" s="7">
        <f t="shared" si="339"/>
        <v>0</v>
      </c>
      <c r="I436" s="7">
        <f t="shared" si="339"/>
        <v>0</v>
      </c>
      <c r="J436" s="7">
        <f t="shared" si="339"/>
        <v>1720000000</v>
      </c>
      <c r="K436" s="7">
        <f t="shared" si="339"/>
        <v>1699964058</v>
      </c>
      <c r="L436" s="5">
        <f t="shared" si="321"/>
        <v>21570035942</v>
      </c>
      <c r="M436" s="7">
        <f>SUM(M32+M77+M120)</f>
        <v>21249332244</v>
      </c>
      <c r="N436" s="7">
        <f>SUM(N32+N77+N120)</f>
        <v>21570035942</v>
      </c>
      <c r="O436" s="5">
        <f t="shared" si="330"/>
        <v>0</v>
      </c>
      <c r="P436" s="7">
        <f>SUM(P32+P77+P120)</f>
        <v>21249332244</v>
      </c>
      <c r="Q436" s="7">
        <f>SUM(Q32+Q77+Q120)</f>
        <v>21570035942</v>
      </c>
      <c r="R436" s="5">
        <f t="shared" si="331"/>
        <v>0</v>
      </c>
      <c r="S436" s="7">
        <f>SUM(S32+S77+S120)</f>
        <v>21249332244</v>
      </c>
      <c r="T436" s="7">
        <f>SUM(T32+T77+T120)</f>
        <v>21570035942</v>
      </c>
      <c r="U436" s="7">
        <f>SUM(U32+U77+U120)</f>
        <v>21249332244</v>
      </c>
      <c r="V436" s="7">
        <f>SUM(V32+V77+V120)</f>
        <v>21570035942</v>
      </c>
      <c r="W436" s="7">
        <f>SUM(W32+W77+W120)</f>
        <v>0</v>
      </c>
      <c r="X436" s="37">
        <f t="shared" si="334"/>
        <v>0</v>
      </c>
    </row>
    <row r="437" spans="1:24" ht="24.75" customHeight="1">
      <c r="A437" s="45" t="s">
        <v>564</v>
      </c>
      <c r="B437" s="58" t="s">
        <v>20</v>
      </c>
      <c r="C437" s="9">
        <f aca="true" t="shared" si="340" ref="C437:K437">SUM(C33)</f>
        <v>3000000</v>
      </c>
      <c r="D437" s="9">
        <f t="shared" si="340"/>
        <v>0</v>
      </c>
      <c r="E437" s="9">
        <f t="shared" si="340"/>
        <v>0</v>
      </c>
      <c r="F437" s="9">
        <f t="shared" si="340"/>
        <v>0</v>
      </c>
      <c r="G437" s="9">
        <f t="shared" si="340"/>
        <v>3000000</v>
      </c>
      <c r="H437" s="9">
        <f t="shared" si="340"/>
        <v>0</v>
      </c>
      <c r="I437" s="9">
        <f t="shared" si="340"/>
        <v>0</v>
      </c>
      <c r="J437" s="9">
        <f t="shared" si="340"/>
        <v>0</v>
      </c>
      <c r="K437" s="9">
        <f t="shared" si="340"/>
        <v>3000000</v>
      </c>
      <c r="L437" s="5">
        <f t="shared" si="321"/>
        <v>0</v>
      </c>
      <c r="M437" s="9">
        <f>SUM(M33)</f>
        <v>0</v>
      </c>
      <c r="N437" s="9">
        <f>SUM(N33)</f>
        <v>0</v>
      </c>
      <c r="O437" s="5">
        <f t="shared" si="330"/>
        <v>0</v>
      </c>
      <c r="P437" s="9">
        <f>SUM(P33)</f>
        <v>0</v>
      </c>
      <c r="Q437" s="9">
        <f>SUM(Q33)</f>
        <v>0</v>
      </c>
      <c r="R437" s="5">
        <f t="shared" si="331"/>
        <v>0</v>
      </c>
      <c r="S437" s="9">
        <f aca="true" t="shared" si="341" ref="S437:V438">SUM(S33)</f>
        <v>0</v>
      </c>
      <c r="T437" s="9">
        <f t="shared" si="341"/>
        <v>0</v>
      </c>
      <c r="U437" s="9">
        <f t="shared" si="341"/>
        <v>0</v>
      </c>
      <c r="V437" s="9">
        <f t="shared" si="341"/>
        <v>0</v>
      </c>
      <c r="W437" s="5">
        <f t="shared" si="333"/>
        <v>0</v>
      </c>
      <c r="X437" s="37">
        <f t="shared" si="334"/>
        <v>0</v>
      </c>
    </row>
    <row r="438" spans="1:24" ht="24.75" customHeight="1">
      <c r="A438" s="36" t="s">
        <v>565</v>
      </c>
      <c r="B438" s="58" t="s">
        <v>21</v>
      </c>
      <c r="C438" s="7">
        <f aca="true" t="shared" si="342" ref="C438:K438">SUM(C34)</f>
        <v>160000000</v>
      </c>
      <c r="D438" s="7">
        <f t="shared" si="342"/>
        <v>0</v>
      </c>
      <c r="E438" s="7">
        <f t="shared" si="342"/>
        <v>0</v>
      </c>
      <c r="F438" s="7">
        <f t="shared" si="342"/>
        <v>0</v>
      </c>
      <c r="G438" s="7">
        <f t="shared" si="342"/>
        <v>54860060</v>
      </c>
      <c r="H438" s="7">
        <f t="shared" si="342"/>
        <v>0</v>
      </c>
      <c r="I438" s="7">
        <f t="shared" si="342"/>
        <v>0</v>
      </c>
      <c r="J438" s="7">
        <f t="shared" si="342"/>
        <v>0</v>
      </c>
      <c r="K438" s="7">
        <f t="shared" si="342"/>
        <v>54860060</v>
      </c>
      <c r="L438" s="5">
        <f t="shared" si="321"/>
        <v>105139940</v>
      </c>
      <c r="M438" s="7">
        <f>SUM(M34)</f>
        <v>8705700</v>
      </c>
      <c r="N438" s="7">
        <f>SUM(N34)</f>
        <v>105139940</v>
      </c>
      <c r="O438" s="5">
        <f t="shared" si="330"/>
        <v>0</v>
      </c>
      <c r="P438" s="7">
        <f>SUM(P34)</f>
        <v>8705700</v>
      </c>
      <c r="Q438" s="7">
        <f>SUM(Q34)</f>
        <v>105139940</v>
      </c>
      <c r="R438" s="5">
        <f t="shared" si="331"/>
        <v>0</v>
      </c>
      <c r="S438" s="7">
        <f t="shared" si="341"/>
        <v>8705700</v>
      </c>
      <c r="T438" s="7">
        <f t="shared" si="341"/>
        <v>105139940</v>
      </c>
      <c r="U438" s="7">
        <f t="shared" si="341"/>
        <v>8705700</v>
      </c>
      <c r="V438" s="7">
        <f t="shared" si="341"/>
        <v>105139940</v>
      </c>
      <c r="W438" s="5">
        <f t="shared" si="333"/>
        <v>0</v>
      </c>
      <c r="X438" s="37">
        <f t="shared" si="334"/>
        <v>0</v>
      </c>
    </row>
    <row r="439" spans="1:24" ht="24.75" customHeight="1">
      <c r="A439" s="45" t="s">
        <v>566</v>
      </c>
      <c r="B439" s="58" t="s">
        <v>47</v>
      </c>
      <c r="C439" s="9">
        <f aca="true" t="shared" si="343" ref="C439:K439">SUM(C78+C121)</f>
        <v>730000000</v>
      </c>
      <c r="D439" s="9">
        <f t="shared" si="343"/>
        <v>0</v>
      </c>
      <c r="E439" s="9">
        <f t="shared" si="343"/>
        <v>0</v>
      </c>
      <c r="F439" s="9">
        <f t="shared" si="343"/>
        <v>0</v>
      </c>
      <c r="G439" s="9">
        <f t="shared" si="343"/>
        <v>114806467</v>
      </c>
      <c r="H439" s="9">
        <f t="shared" si="343"/>
        <v>0</v>
      </c>
      <c r="I439" s="9">
        <f t="shared" si="343"/>
        <v>0</v>
      </c>
      <c r="J439" s="9">
        <f t="shared" si="343"/>
        <v>0</v>
      </c>
      <c r="K439" s="9">
        <f t="shared" si="343"/>
        <v>114806467</v>
      </c>
      <c r="L439" s="5">
        <f t="shared" si="321"/>
        <v>615193533</v>
      </c>
      <c r="M439" s="9">
        <f>SUM(M78+M121)</f>
        <v>36155778</v>
      </c>
      <c r="N439" s="9">
        <f>SUM(N78+N121)</f>
        <v>615193533</v>
      </c>
      <c r="O439" s="5">
        <f t="shared" si="330"/>
        <v>0</v>
      </c>
      <c r="P439" s="9">
        <f>SUM(P78+P121)</f>
        <v>36155778</v>
      </c>
      <c r="Q439" s="9">
        <f>SUM(Q78+Q121)</f>
        <v>615193533</v>
      </c>
      <c r="R439" s="5">
        <f t="shared" si="331"/>
        <v>0</v>
      </c>
      <c r="S439" s="9">
        <f aca="true" t="shared" si="344" ref="S439:V440">SUM(S78+S121)</f>
        <v>36155778</v>
      </c>
      <c r="T439" s="9">
        <f t="shared" si="344"/>
        <v>615193533</v>
      </c>
      <c r="U439" s="9">
        <f t="shared" si="344"/>
        <v>36155778</v>
      </c>
      <c r="V439" s="9">
        <f t="shared" si="344"/>
        <v>615193533</v>
      </c>
      <c r="W439" s="5">
        <f t="shared" si="333"/>
        <v>0</v>
      </c>
      <c r="X439" s="37">
        <f t="shared" si="334"/>
        <v>0</v>
      </c>
    </row>
    <row r="440" spans="1:24" ht="24.75" customHeight="1">
      <c r="A440" s="45" t="s">
        <v>567</v>
      </c>
      <c r="B440" s="58" t="s">
        <v>48</v>
      </c>
      <c r="C440" s="9">
        <f aca="true" t="shared" si="345" ref="C440:K440">SUM(C79+C122)</f>
        <v>300000</v>
      </c>
      <c r="D440" s="9">
        <f t="shared" si="345"/>
        <v>0</v>
      </c>
      <c r="E440" s="9">
        <f t="shared" si="345"/>
        <v>0</v>
      </c>
      <c r="F440" s="9">
        <f t="shared" si="345"/>
        <v>0</v>
      </c>
      <c r="G440" s="9">
        <f t="shared" si="345"/>
        <v>137000</v>
      </c>
      <c r="H440" s="9">
        <f t="shared" si="345"/>
        <v>0</v>
      </c>
      <c r="I440" s="9">
        <f t="shared" si="345"/>
        <v>0</v>
      </c>
      <c r="J440" s="9">
        <f t="shared" si="345"/>
        <v>0</v>
      </c>
      <c r="K440" s="9">
        <f t="shared" si="345"/>
        <v>137000</v>
      </c>
      <c r="L440" s="5">
        <f t="shared" si="321"/>
        <v>163000</v>
      </c>
      <c r="M440" s="9">
        <f>SUM(M79+M122)</f>
        <v>9331</v>
      </c>
      <c r="N440" s="9">
        <f>SUM(N79+N122)</f>
        <v>163000</v>
      </c>
      <c r="O440" s="5">
        <f t="shared" si="330"/>
        <v>0</v>
      </c>
      <c r="P440" s="9">
        <f>SUM(P79+P122)</f>
        <v>9331</v>
      </c>
      <c r="Q440" s="9">
        <f>SUM(Q79+Q122)</f>
        <v>163000</v>
      </c>
      <c r="R440" s="5">
        <f t="shared" si="331"/>
        <v>0</v>
      </c>
      <c r="S440" s="9">
        <f t="shared" si="344"/>
        <v>9331</v>
      </c>
      <c r="T440" s="9">
        <f t="shared" si="344"/>
        <v>163000</v>
      </c>
      <c r="U440" s="9">
        <f t="shared" si="344"/>
        <v>9331</v>
      </c>
      <c r="V440" s="9">
        <f t="shared" si="344"/>
        <v>163000</v>
      </c>
      <c r="W440" s="5">
        <f t="shared" si="333"/>
        <v>0</v>
      </c>
      <c r="X440" s="37">
        <f t="shared" si="334"/>
        <v>0</v>
      </c>
    </row>
    <row r="441" spans="1:24" ht="24.75" customHeight="1">
      <c r="A441" s="45" t="s">
        <v>568</v>
      </c>
      <c r="B441" s="58" t="s">
        <v>49</v>
      </c>
      <c r="C441" s="9">
        <f aca="true" t="shared" si="346" ref="C441:K441">SUM(C35+C80+C123)</f>
        <v>30000000</v>
      </c>
      <c r="D441" s="9">
        <f t="shared" si="346"/>
        <v>0</v>
      </c>
      <c r="E441" s="9">
        <f t="shared" si="346"/>
        <v>0</v>
      </c>
      <c r="F441" s="9">
        <f t="shared" si="346"/>
        <v>0</v>
      </c>
      <c r="G441" s="9">
        <f t="shared" si="346"/>
        <v>0</v>
      </c>
      <c r="H441" s="9">
        <f t="shared" si="346"/>
        <v>0</v>
      </c>
      <c r="I441" s="9">
        <f t="shared" si="346"/>
        <v>0</v>
      </c>
      <c r="J441" s="9">
        <f t="shared" si="346"/>
        <v>0</v>
      </c>
      <c r="K441" s="9">
        <f t="shared" si="346"/>
        <v>30000000</v>
      </c>
      <c r="L441" s="5">
        <f t="shared" si="321"/>
        <v>0</v>
      </c>
      <c r="M441" s="9">
        <f>SUM(M35+M80+M123)</f>
        <v>0</v>
      </c>
      <c r="N441" s="9">
        <f>SUM(N35+N80+N123)</f>
        <v>0</v>
      </c>
      <c r="O441" s="5">
        <f t="shared" si="330"/>
        <v>0</v>
      </c>
      <c r="P441" s="9">
        <f>SUM(P35+P80+P123)</f>
        <v>0</v>
      </c>
      <c r="Q441" s="9">
        <f>SUM(Q35+Q80+Q123)</f>
        <v>0</v>
      </c>
      <c r="R441" s="5">
        <f t="shared" si="331"/>
        <v>0</v>
      </c>
      <c r="S441" s="9">
        <f>SUM(S35+S80+S123)</f>
        <v>0</v>
      </c>
      <c r="T441" s="9">
        <f>SUM(T35+T80+T123)</f>
        <v>0</v>
      </c>
      <c r="U441" s="9">
        <f>SUM(U35+U80+U123)</f>
        <v>0</v>
      </c>
      <c r="V441" s="9">
        <f>SUM(V35+V80+V123)</f>
        <v>0</v>
      </c>
      <c r="W441" s="5">
        <f t="shared" si="333"/>
        <v>0</v>
      </c>
      <c r="X441" s="37">
        <f t="shared" si="334"/>
        <v>0</v>
      </c>
    </row>
    <row r="442" spans="1:24" ht="24.75" customHeight="1">
      <c r="A442" s="45" t="s">
        <v>569</v>
      </c>
      <c r="B442" s="58" t="s">
        <v>97</v>
      </c>
      <c r="C442" s="9">
        <f aca="true" t="shared" si="347" ref="C442:K442">SUM(C81+C124)</f>
        <v>14400000000</v>
      </c>
      <c r="D442" s="9">
        <f t="shared" si="347"/>
        <v>0</v>
      </c>
      <c r="E442" s="9">
        <f t="shared" si="347"/>
        <v>0</v>
      </c>
      <c r="F442" s="9">
        <f t="shared" si="347"/>
        <v>11377588</v>
      </c>
      <c r="G442" s="9">
        <f t="shared" si="347"/>
        <v>1782986287</v>
      </c>
      <c r="H442" s="9">
        <f t="shared" si="347"/>
        <v>0</v>
      </c>
      <c r="I442" s="9">
        <f t="shared" si="347"/>
        <v>0</v>
      </c>
      <c r="J442" s="9">
        <f t="shared" si="347"/>
        <v>11377588</v>
      </c>
      <c r="K442" s="9">
        <f t="shared" si="347"/>
        <v>1782986287</v>
      </c>
      <c r="L442" s="5">
        <f t="shared" si="321"/>
        <v>12628391301</v>
      </c>
      <c r="M442" s="9">
        <f>SUM(M81+M124)</f>
        <v>775023326</v>
      </c>
      <c r="N442" s="9">
        <f>SUM(N81+N124)</f>
        <v>12628391301</v>
      </c>
      <c r="O442" s="5">
        <f t="shared" si="330"/>
        <v>0</v>
      </c>
      <c r="P442" s="9">
        <f>SUM(P81+P124)</f>
        <v>775023326</v>
      </c>
      <c r="Q442" s="9">
        <f>SUM(Q81+Q124)</f>
        <v>12628391301</v>
      </c>
      <c r="R442" s="5">
        <f t="shared" si="331"/>
        <v>0</v>
      </c>
      <c r="S442" s="9">
        <f>SUM(S81+S124)</f>
        <v>775023326</v>
      </c>
      <c r="T442" s="9">
        <f>SUM(T81+T124)</f>
        <v>12628391301</v>
      </c>
      <c r="U442" s="9">
        <f>SUM(U81+U124)</f>
        <v>775023326</v>
      </c>
      <c r="V442" s="9">
        <f>SUM(V81+V124)</f>
        <v>12628391301</v>
      </c>
      <c r="W442" s="5">
        <f t="shared" si="333"/>
        <v>0</v>
      </c>
      <c r="X442" s="37">
        <f t="shared" si="334"/>
        <v>0</v>
      </c>
    </row>
    <row r="443" spans="1:24" ht="24.75" customHeight="1">
      <c r="A443" s="34" t="s">
        <v>570</v>
      </c>
      <c r="B443" s="57" t="s">
        <v>22</v>
      </c>
      <c r="C443" s="6">
        <f aca="true" t="shared" si="348" ref="C443:K443">SUM(C444+C448)</f>
        <v>70853000000</v>
      </c>
      <c r="D443" s="6">
        <f t="shared" si="348"/>
        <v>0</v>
      </c>
      <c r="E443" s="6">
        <f t="shared" si="348"/>
        <v>0</v>
      </c>
      <c r="F443" s="6">
        <f t="shared" si="348"/>
        <v>2368284509</v>
      </c>
      <c r="G443" s="6">
        <f t="shared" si="348"/>
        <v>1214358596</v>
      </c>
      <c r="H443" s="6">
        <f t="shared" si="348"/>
        <v>0</v>
      </c>
      <c r="I443" s="6">
        <f t="shared" si="348"/>
        <v>0</v>
      </c>
      <c r="J443" s="6">
        <f t="shared" si="348"/>
        <v>2665284509</v>
      </c>
      <c r="K443" s="6">
        <f t="shared" si="348"/>
        <v>1214358596</v>
      </c>
      <c r="L443" s="4">
        <f aca="true" t="shared" si="349" ref="L443:L448">(C443+H443-I443+J443-K443)</f>
        <v>72303925913</v>
      </c>
      <c r="M443" s="6">
        <f aca="true" t="shared" si="350" ref="M443:X443">SUM(M444+M448)</f>
        <v>7305146886</v>
      </c>
      <c r="N443" s="6">
        <f t="shared" si="350"/>
        <v>72303925913</v>
      </c>
      <c r="O443" s="6">
        <f t="shared" si="350"/>
        <v>0</v>
      </c>
      <c r="P443" s="6">
        <f t="shared" si="350"/>
        <v>7305146886</v>
      </c>
      <c r="Q443" s="6">
        <f t="shared" si="350"/>
        <v>72303925913</v>
      </c>
      <c r="R443" s="6">
        <f t="shared" si="350"/>
        <v>0</v>
      </c>
      <c r="S443" s="6">
        <f t="shared" si="350"/>
        <v>7305146886</v>
      </c>
      <c r="T443" s="6">
        <f t="shared" si="350"/>
        <v>72303925913</v>
      </c>
      <c r="U443" s="6">
        <f t="shared" si="350"/>
        <v>8313067308</v>
      </c>
      <c r="V443" s="6">
        <f t="shared" si="350"/>
        <v>69872757913</v>
      </c>
      <c r="W443" s="6">
        <f t="shared" si="350"/>
        <v>2431168000</v>
      </c>
      <c r="X443" s="38">
        <f t="shared" si="350"/>
        <v>0</v>
      </c>
    </row>
    <row r="444" spans="1:24" ht="24.75" customHeight="1">
      <c r="A444" s="34" t="s">
        <v>571</v>
      </c>
      <c r="B444" s="57" t="s">
        <v>23</v>
      </c>
      <c r="C444" s="6">
        <f aca="true" t="shared" si="351" ref="C444:K444">SUM(C445:C447)</f>
        <v>13240000000</v>
      </c>
      <c r="D444" s="6">
        <f t="shared" si="351"/>
        <v>0</v>
      </c>
      <c r="E444" s="6">
        <f t="shared" si="351"/>
        <v>0</v>
      </c>
      <c r="F444" s="6">
        <f t="shared" si="351"/>
        <v>260812360</v>
      </c>
      <c r="G444" s="6">
        <f t="shared" si="351"/>
        <v>223422000</v>
      </c>
      <c r="H444" s="6">
        <f t="shared" si="351"/>
        <v>0</v>
      </c>
      <c r="I444" s="6">
        <f t="shared" si="351"/>
        <v>0</v>
      </c>
      <c r="J444" s="6">
        <f t="shared" si="351"/>
        <v>260812360</v>
      </c>
      <c r="K444" s="6">
        <f t="shared" si="351"/>
        <v>223422000</v>
      </c>
      <c r="L444" s="4">
        <f t="shared" si="349"/>
        <v>13277390360</v>
      </c>
      <c r="M444" s="6">
        <f aca="true" t="shared" si="352" ref="M444:X444">SUM(M445:M447)</f>
        <v>1084188700</v>
      </c>
      <c r="N444" s="6">
        <f t="shared" si="352"/>
        <v>13277390360</v>
      </c>
      <c r="O444" s="6">
        <f t="shared" si="352"/>
        <v>0</v>
      </c>
      <c r="P444" s="6">
        <f t="shared" si="352"/>
        <v>1084188700</v>
      </c>
      <c r="Q444" s="6">
        <f t="shared" si="352"/>
        <v>13277390360</v>
      </c>
      <c r="R444" s="6">
        <f t="shared" si="352"/>
        <v>0</v>
      </c>
      <c r="S444" s="6">
        <f t="shared" si="352"/>
        <v>1084188700</v>
      </c>
      <c r="T444" s="6">
        <f t="shared" si="352"/>
        <v>13277390360</v>
      </c>
      <c r="U444" s="6">
        <f t="shared" si="352"/>
        <v>1440693400</v>
      </c>
      <c r="V444" s="6">
        <f t="shared" si="352"/>
        <v>12193201660</v>
      </c>
      <c r="W444" s="6">
        <f t="shared" si="352"/>
        <v>1084188700</v>
      </c>
      <c r="X444" s="38">
        <f t="shared" si="352"/>
        <v>0</v>
      </c>
    </row>
    <row r="445" spans="1:24" ht="24.75" customHeight="1">
      <c r="A445" s="36" t="s">
        <v>572</v>
      </c>
      <c r="B445" s="58" t="s">
        <v>24</v>
      </c>
      <c r="C445" s="7">
        <f aca="true" t="shared" si="353" ref="C445:K445">SUM(C38+C84+C127)</f>
        <v>11040000000</v>
      </c>
      <c r="D445" s="7">
        <f t="shared" si="353"/>
        <v>0</v>
      </c>
      <c r="E445" s="7">
        <f t="shared" si="353"/>
        <v>0</v>
      </c>
      <c r="F445" s="7">
        <f t="shared" si="353"/>
        <v>260812360</v>
      </c>
      <c r="G445" s="7">
        <f t="shared" si="353"/>
        <v>131656900</v>
      </c>
      <c r="H445" s="7">
        <f t="shared" si="353"/>
        <v>0</v>
      </c>
      <c r="I445" s="7">
        <f t="shared" si="353"/>
        <v>0</v>
      </c>
      <c r="J445" s="7">
        <f t="shared" si="353"/>
        <v>260812360</v>
      </c>
      <c r="K445" s="7">
        <f t="shared" si="353"/>
        <v>131656900</v>
      </c>
      <c r="L445" s="5">
        <f t="shared" si="349"/>
        <v>11169155460</v>
      </c>
      <c r="M445" s="7">
        <f>SUM(M38+M84+M127)</f>
        <v>886426200</v>
      </c>
      <c r="N445" s="7">
        <f>SUM(N38+N84+N127)</f>
        <v>11169155460</v>
      </c>
      <c r="O445" s="5">
        <f>(L445-N445)</f>
        <v>0</v>
      </c>
      <c r="P445" s="7">
        <f>SUM(P38+P84+P127)</f>
        <v>886426200</v>
      </c>
      <c r="Q445" s="7">
        <f>SUM(Q38+Q84+Q127)</f>
        <v>11169155460</v>
      </c>
      <c r="R445" s="5">
        <f>N445-Q445</f>
        <v>0</v>
      </c>
      <c r="S445" s="7">
        <f>SUM(S38+S84+S127)</f>
        <v>886426200</v>
      </c>
      <c r="T445" s="7">
        <f>SUM(T38+T84+T127)</f>
        <v>11169155460</v>
      </c>
      <c r="U445" s="7">
        <f>SUM(U38+U84+U127)</f>
        <v>1265356800</v>
      </c>
      <c r="V445" s="7">
        <f>SUM(V38+V84+V127)</f>
        <v>10282729260</v>
      </c>
      <c r="W445" s="5">
        <f>T445-V445</f>
        <v>886426200</v>
      </c>
      <c r="X445" s="37">
        <f>L445-Q445</f>
        <v>0</v>
      </c>
    </row>
    <row r="446" spans="1:24" ht="24.75" customHeight="1">
      <c r="A446" s="36" t="s">
        <v>573</v>
      </c>
      <c r="B446" s="58" t="s">
        <v>25</v>
      </c>
      <c r="C446" s="7">
        <f aca="true" t="shared" si="354" ref="C446:K446">SUM(C39)</f>
        <v>1600000000</v>
      </c>
      <c r="D446" s="7">
        <f t="shared" si="354"/>
        <v>0</v>
      </c>
      <c r="E446" s="7">
        <f t="shared" si="354"/>
        <v>0</v>
      </c>
      <c r="F446" s="7">
        <f t="shared" si="354"/>
        <v>0</v>
      </c>
      <c r="G446" s="7">
        <f t="shared" si="354"/>
        <v>76870900</v>
      </c>
      <c r="H446" s="7">
        <f t="shared" si="354"/>
        <v>0</v>
      </c>
      <c r="I446" s="7">
        <f t="shared" si="354"/>
        <v>0</v>
      </c>
      <c r="J446" s="7">
        <f t="shared" si="354"/>
        <v>0</v>
      </c>
      <c r="K446" s="7">
        <f t="shared" si="354"/>
        <v>76870900</v>
      </c>
      <c r="L446" s="5">
        <f t="shared" si="349"/>
        <v>1523129100</v>
      </c>
      <c r="M446" s="7">
        <f>SUM(M39)</f>
        <v>138723500</v>
      </c>
      <c r="N446" s="7">
        <f>SUM(N39)</f>
        <v>1523129100</v>
      </c>
      <c r="O446" s="5">
        <f>(L446-N446)</f>
        <v>0</v>
      </c>
      <c r="P446" s="7">
        <f>SUM(P39)</f>
        <v>138723500</v>
      </c>
      <c r="Q446" s="7">
        <f>SUM(Q39)</f>
        <v>1523129100</v>
      </c>
      <c r="R446" s="5">
        <f>N446-Q446</f>
        <v>0</v>
      </c>
      <c r="S446" s="7">
        <f aca="true" t="shared" si="355" ref="S446:V447">SUM(S39)</f>
        <v>138723500</v>
      </c>
      <c r="T446" s="7">
        <f t="shared" si="355"/>
        <v>1523129100</v>
      </c>
      <c r="U446" s="7">
        <f t="shared" si="355"/>
        <v>124843800</v>
      </c>
      <c r="V446" s="7">
        <f t="shared" si="355"/>
        <v>1384405600</v>
      </c>
      <c r="W446" s="5">
        <f>T446-V446</f>
        <v>138723500</v>
      </c>
      <c r="X446" s="37">
        <f>L446-Q446</f>
        <v>0</v>
      </c>
    </row>
    <row r="447" spans="1:24" ht="24.75" customHeight="1">
      <c r="A447" s="36" t="s">
        <v>574</v>
      </c>
      <c r="B447" s="58" t="s">
        <v>26</v>
      </c>
      <c r="C447" s="7">
        <f aca="true" t="shared" si="356" ref="C447:K447">SUM(C40)</f>
        <v>600000000</v>
      </c>
      <c r="D447" s="7">
        <f t="shared" si="356"/>
        <v>0</v>
      </c>
      <c r="E447" s="7">
        <f t="shared" si="356"/>
        <v>0</v>
      </c>
      <c r="F447" s="7">
        <f t="shared" si="356"/>
        <v>0</v>
      </c>
      <c r="G447" s="7">
        <f t="shared" si="356"/>
        <v>14894200</v>
      </c>
      <c r="H447" s="7">
        <f t="shared" si="356"/>
        <v>0</v>
      </c>
      <c r="I447" s="7">
        <f t="shared" si="356"/>
        <v>0</v>
      </c>
      <c r="J447" s="7">
        <f t="shared" si="356"/>
        <v>0</v>
      </c>
      <c r="K447" s="7">
        <f t="shared" si="356"/>
        <v>14894200</v>
      </c>
      <c r="L447" s="5">
        <f t="shared" si="349"/>
        <v>585105800</v>
      </c>
      <c r="M447" s="7">
        <f>SUM(M40)</f>
        <v>59039000</v>
      </c>
      <c r="N447" s="7">
        <f>SUM(N40)</f>
        <v>585105800</v>
      </c>
      <c r="O447" s="5">
        <f>(L447-N447)</f>
        <v>0</v>
      </c>
      <c r="P447" s="7">
        <f>SUM(P40)</f>
        <v>59039000</v>
      </c>
      <c r="Q447" s="7">
        <f>SUM(Q40)</f>
        <v>585105800</v>
      </c>
      <c r="R447" s="5">
        <f>N447-Q447</f>
        <v>0</v>
      </c>
      <c r="S447" s="7">
        <f t="shared" si="355"/>
        <v>59039000</v>
      </c>
      <c r="T447" s="7">
        <f t="shared" si="355"/>
        <v>585105800</v>
      </c>
      <c r="U447" s="7">
        <f t="shared" si="355"/>
        <v>50492800</v>
      </c>
      <c r="V447" s="7">
        <f t="shared" si="355"/>
        <v>526066800</v>
      </c>
      <c r="W447" s="5">
        <f>T447-V447</f>
        <v>59039000</v>
      </c>
      <c r="X447" s="37">
        <f>L447-Q447</f>
        <v>0</v>
      </c>
    </row>
    <row r="448" spans="1:24" ht="24.75" customHeight="1">
      <c r="A448" s="34" t="s">
        <v>575</v>
      </c>
      <c r="B448" s="57" t="s">
        <v>27</v>
      </c>
      <c r="C448" s="6">
        <f>SUM(C449:C458)</f>
        <v>57613000000</v>
      </c>
      <c r="D448" s="6">
        <f aca="true" t="shared" si="357" ref="D448:X448">SUM(D449:D458)</f>
        <v>0</v>
      </c>
      <c r="E448" s="6">
        <f t="shared" si="357"/>
        <v>0</v>
      </c>
      <c r="F448" s="6">
        <f t="shared" si="357"/>
        <v>2107472149</v>
      </c>
      <c r="G448" s="6">
        <f t="shared" si="357"/>
        <v>990936596</v>
      </c>
      <c r="H448" s="6">
        <f t="shared" si="357"/>
        <v>0</v>
      </c>
      <c r="I448" s="6">
        <f t="shared" si="357"/>
        <v>0</v>
      </c>
      <c r="J448" s="6">
        <f t="shared" si="357"/>
        <v>2404472149</v>
      </c>
      <c r="K448" s="6">
        <f t="shared" si="357"/>
        <v>990936596</v>
      </c>
      <c r="L448" s="4">
        <f t="shared" si="349"/>
        <v>59026535553</v>
      </c>
      <c r="M448" s="6">
        <f t="shared" si="357"/>
        <v>6220958186</v>
      </c>
      <c r="N448" s="6">
        <f t="shared" si="357"/>
        <v>59026535553</v>
      </c>
      <c r="O448" s="6">
        <f t="shared" si="357"/>
        <v>0</v>
      </c>
      <c r="P448" s="6">
        <f t="shared" si="357"/>
        <v>6220958186</v>
      </c>
      <c r="Q448" s="6">
        <f t="shared" si="357"/>
        <v>59026535553</v>
      </c>
      <c r="R448" s="6">
        <f t="shared" si="357"/>
        <v>0</v>
      </c>
      <c r="S448" s="6">
        <f t="shared" si="357"/>
        <v>6220958186</v>
      </c>
      <c r="T448" s="6">
        <f t="shared" si="357"/>
        <v>59026535553</v>
      </c>
      <c r="U448" s="6">
        <f t="shared" si="357"/>
        <v>6872373908</v>
      </c>
      <c r="V448" s="6">
        <f t="shared" si="357"/>
        <v>57679556253</v>
      </c>
      <c r="W448" s="6">
        <f t="shared" si="357"/>
        <v>1346979300</v>
      </c>
      <c r="X448" s="38">
        <f t="shared" si="357"/>
        <v>0</v>
      </c>
    </row>
    <row r="449" spans="1:24" ht="24.75" customHeight="1">
      <c r="A449" s="36" t="s">
        <v>480</v>
      </c>
      <c r="B449" s="58" t="s">
        <v>28</v>
      </c>
      <c r="C449" s="7">
        <f aca="true" t="shared" si="358" ref="C449:K449">SUM(C42+C86+C129)</f>
        <v>1380000000</v>
      </c>
      <c r="D449" s="7">
        <f t="shared" si="358"/>
        <v>0</v>
      </c>
      <c r="E449" s="7">
        <f t="shared" si="358"/>
        <v>0</v>
      </c>
      <c r="F449" s="7">
        <f t="shared" si="358"/>
        <v>32812100</v>
      </c>
      <c r="G449" s="7">
        <f t="shared" si="358"/>
        <v>16477500</v>
      </c>
      <c r="H449" s="7">
        <f t="shared" si="358"/>
        <v>0</v>
      </c>
      <c r="I449" s="7">
        <f t="shared" si="358"/>
        <v>0</v>
      </c>
      <c r="J449" s="7">
        <f t="shared" si="358"/>
        <v>32812100</v>
      </c>
      <c r="K449" s="7">
        <f t="shared" si="358"/>
        <v>16477500</v>
      </c>
      <c r="L449" s="5">
        <f aca="true" t="shared" si="359" ref="L449:L458">(C449+H449-I449+J449-K449)</f>
        <v>1396334600</v>
      </c>
      <c r="M449" s="7">
        <f aca="true" t="shared" si="360" ref="M449:N452">SUM(M42+M86+M129)</f>
        <v>110772700</v>
      </c>
      <c r="N449" s="7">
        <f t="shared" si="360"/>
        <v>1396334600</v>
      </c>
      <c r="O449" s="5">
        <f aca="true" t="shared" si="361" ref="O449:O458">(L449-N449)</f>
        <v>0</v>
      </c>
      <c r="P449" s="7">
        <f aca="true" t="shared" si="362" ref="P449:Q452">SUM(P42+P86+P129)</f>
        <v>110772700</v>
      </c>
      <c r="Q449" s="7">
        <f t="shared" si="362"/>
        <v>1396334600</v>
      </c>
      <c r="R449" s="5">
        <f aca="true" t="shared" si="363" ref="R449:R458">N449-Q449</f>
        <v>0</v>
      </c>
      <c r="S449" s="7">
        <f aca="true" t="shared" si="364" ref="S449:V452">SUM(S42+S86+S129)</f>
        <v>110772700</v>
      </c>
      <c r="T449" s="7">
        <f t="shared" si="364"/>
        <v>1396334600</v>
      </c>
      <c r="U449" s="7">
        <f t="shared" si="364"/>
        <v>158207500</v>
      </c>
      <c r="V449" s="7">
        <f t="shared" si="364"/>
        <v>1285561900</v>
      </c>
      <c r="W449" s="5">
        <f aca="true" t="shared" si="365" ref="W449:W458">T449-V449</f>
        <v>110772700</v>
      </c>
      <c r="X449" s="37">
        <f aca="true" t="shared" si="366" ref="X449:X458">L449-Q449</f>
        <v>0</v>
      </c>
    </row>
    <row r="450" spans="1:24" ht="24.75" customHeight="1">
      <c r="A450" s="36" t="s">
        <v>481</v>
      </c>
      <c r="B450" s="58" t="s">
        <v>29</v>
      </c>
      <c r="C450" s="7">
        <f aca="true" t="shared" si="367" ref="C450:K450">SUM(C43+C87+C130)</f>
        <v>8280000000</v>
      </c>
      <c r="D450" s="7">
        <f t="shared" si="367"/>
        <v>0</v>
      </c>
      <c r="E450" s="7">
        <f t="shared" si="367"/>
        <v>0</v>
      </c>
      <c r="F450" s="7">
        <f t="shared" si="367"/>
        <v>195432270</v>
      </c>
      <c r="G450" s="7">
        <f t="shared" si="367"/>
        <v>98880600</v>
      </c>
      <c r="H450" s="7">
        <f t="shared" si="367"/>
        <v>0</v>
      </c>
      <c r="I450" s="7">
        <f t="shared" si="367"/>
        <v>0</v>
      </c>
      <c r="J450" s="7">
        <f t="shared" si="367"/>
        <v>195432270</v>
      </c>
      <c r="K450" s="7">
        <f t="shared" si="367"/>
        <v>98880600</v>
      </c>
      <c r="L450" s="5">
        <f t="shared" si="359"/>
        <v>8376551670</v>
      </c>
      <c r="M450" s="7">
        <f t="shared" si="360"/>
        <v>664838700</v>
      </c>
      <c r="N450" s="7">
        <f t="shared" si="360"/>
        <v>8376551670</v>
      </c>
      <c r="O450" s="5">
        <f t="shared" si="361"/>
        <v>0</v>
      </c>
      <c r="P450" s="7">
        <f t="shared" si="362"/>
        <v>664838700</v>
      </c>
      <c r="Q450" s="7">
        <f t="shared" si="362"/>
        <v>8376551670</v>
      </c>
      <c r="R450" s="5">
        <f t="shared" si="363"/>
        <v>0</v>
      </c>
      <c r="S450" s="7">
        <f t="shared" si="364"/>
        <v>664838700</v>
      </c>
      <c r="T450" s="7">
        <f t="shared" si="364"/>
        <v>8376551670</v>
      </c>
      <c r="U450" s="7">
        <f t="shared" si="364"/>
        <v>948964900</v>
      </c>
      <c r="V450" s="7">
        <f t="shared" si="364"/>
        <v>7711712970</v>
      </c>
      <c r="W450" s="5">
        <f t="shared" si="365"/>
        <v>664838700</v>
      </c>
      <c r="X450" s="37">
        <f t="shared" si="366"/>
        <v>0</v>
      </c>
    </row>
    <row r="451" spans="1:24" ht="24.75" customHeight="1">
      <c r="A451" s="36" t="s">
        <v>482</v>
      </c>
      <c r="B451" s="58" t="s">
        <v>30</v>
      </c>
      <c r="C451" s="7">
        <f aca="true" t="shared" si="368" ref="C451:K451">SUM(C44+C88+C131)</f>
        <v>2463000000</v>
      </c>
      <c r="D451" s="7">
        <f t="shared" si="368"/>
        <v>0</v>
      </c>
      <c r="E451" s="7">
        <f t="shared" si="368"/>
        <v>0</v>
      </c>
      <c r="F451" s="7">
        <f t="shared" si="368"/>
        <v>64669890</v>
      </c>
      <c r="G451" s="7">
        <f t="shared" si="368"/>
        <v>32987600</v>
      </c>
      <c r="H451" s="7">
        <f t="shared" si="368"/>
        <v>0</v>
      </c>
      <c r="I451" s="7">
        <f t="shared" si="368"/>
        <v>0</v>
      </c>
      <c r="J451" s="7">
        <f t="shared" si="368"/>
        <v>361669890</v>
      </c>
      <c r="K451" s="7">
        <f t="shared" si="368"/>
        <v>32987600</v>
      </c>
      <c r="L451" s="5">
        <f t="shared" si="359"/>
        <v>2791682290</v>
      </c>
      <c r="M451" s="7">
        <f t="shared" si="360"/>
        <v>221610400</v>
      </c>
      <c r="N451" s="7">
        <f t="shared" si="360"/>
        <v>2791682290</v>
      </c>
      <c r="O451" s="5">
        <f t="shared" si="361"/>
        <v>0</v>
      </c>
      <c r="P451" s="7">
        <f t="shared" si="362"/>
        <v>221610400</v>
      </c>
      <c r="Q451" s="7">
        <f t="shared" si="362"/>
        <v>2791682290</v>
      </c>
      <c r="R451" s="5">
        <f t="shared" si="363"/>
        <v>0</v>
      </c>
      <c r="S451" s="7">
        <f t="shared" si="364"/>
        <v>221610400</v>
      </c>
      <c r="T451" s="7">
        <f t="shared" si="364"/>
        <v>2791682290</v>
      </c>
      <c r="U451" s="7">
        <f t="shared" si="364"/>
        <v>316272300</v>
      </c>
      <c r="V451" s="7">
        <f t="shared" si="364"/>
        <v>2570071890</v>
      </c>
      <c r="W451" s="5">
        <f t="shared" si="365"/>
        <v>221610400</v>
      </c>
      <c r="X451" s="37">
        <f t="shared" si="366"/>
        <v>0</v>
      </c>
    </row>
    <row r="452" spans="1:24" ht="24.75" customHeight="1">
      <c r="A452" s="36" t="s">
        <v>483</v>
      </c>
      <c r="B452" s="58" t="s">
        <v>31</v>
      </c>
      <c r="C452" s="7">
        <f aca="true" t="shared" si="369" ref="C452:K452">SUM(C45+C89+C132)</f>
        <v>1380000000</v>
      </c>
      <c r="D452" s="7">
        <f t="shared" si="369"/>
        <v>0</v>
      </c>
      <c r="E452" s="7">
        <f t="shared" si="369"/>
        <v>0</v>
      </c>
      <c r="F452" s="7">
        <f t="shared" si="369"/>
        <v>32812100</v>
      </c>
      <c r="G452" s="7">
        <f t="shared" si="369"/>
        <v>16477500</v>
      </c>
      <c r="H452" s="7">
        <f t="shared" si="369"/>
        <v>0</v>
      </c>
      <c r="I452" s="7">
        <f t="shared" si="369"/>
        <v>0</v>
      </c>
      <c r="J452" s="7">
        <f t="shared" si="369"/>
        <v>32812100</v>
      </c>
      <c r="K452" s="7">
        <f t="shared" si="369"/>
        <v>16477500</v>
      </c>
      <c r="L452" s="5">
        <f t="shared" si="359"/>
        <v>1396334600</v>
      </c>
      <c r="M452" s="7">
        <f t="shared" si="360"/>
        <v>110772700</v>
      </c>
      <c r="N452" s="7">
        <f t="shared" si="360"/>
        <v>1396334600</v>
      </c>
      <c r="O452" s="5">
        <f t="shared" si="361"/>
        <v>0</v>
      </c>
      <c r="P452" s="7">
        <f t="shared" si="362"/>
        <v>110772700</v>
      </c>
      <c r="Q452" s="7">
        <f t="shared" si="362"/>
        <v>1396334600</v>
      </c>
      <c r="R452" s="5">
        <f t="shared" si="363"/>
        <v>0</v>
      </c>
      <c r="S452" s="7">
        <f t="shared" si="364"/>
        <v>110772700</v>
      </c>
      <c r="T452" s="7">
        <f t="shared" si="364"/>
        <v>1396334600</v>
      </c>
      <c r="U452" s="7">
        <f t="shared" si="364"/>
        <v>158207500</v>
      </c>
      <c r="V452" s="7">
        <f t="shared" si="364"/>
        <v>1285561900</v>
      </c>
      <c r="W452" s="5">
        <f t="shared" si="365"/>
        <v>110772700</v>
      </c>
      <c r="X452" s="37">
        <f t="shared" si="366"/>
        <v>0</v>
      </c>
    </row>
    <row r="453" spans="1:24" ht="24.75" customHeight="1">
      <c r="A453" s="36" t="s">
        <v>484</v>
      </c>
      <c r="B453" s="58" t="s">
        <v>32</v>
      </c>
      <c r="C453" s="7">
        <f aca="true" t="shared" si="370" ref="C453:K453">SUM(C46)</f>
        <v>2350000000</v>
      </c>
      <c r="D453" s="7">
        <f t="shared" si="370"/>
        <v>0</v>
      </c>
      <c r="E453" s="7">
        <f t="shared" si="370"/>
        <v>0</v>
      </c>
      <c r="F453" s="7">
        <f t="shared" si="370"/>
        <v>0</v>
      </c>
      <c r="G453" s="7">
        <f t="shared" si="370"/>
        <v>122257108</v>
      </c>
      <c r="H453" s="7">
        <f t="shared" si="370"/>
        <v>0</v>
      </c>
      <c r="I453" s="7">
        <f t="shared" si="370"/>
        <v>0</v>
      </c>
      <c r="J453" s="7">
        <f t="shared" si="370"/>
        <v>0</v>
      </c>
      <c r="K453" s="7">
        <f t="shared" si="370"/>
        <v>122257108</v>
      </c>
      <c r="L453" s="5">
        <f t="shared" si="359"/>
        <v>2227742892</v>
      </c>
      <c r="M453" s="7">
        <f aca="true" t="shared" si="371" ref="M453:N456">SUM(M46)</f>
        <v>303314466</v>
      </c>
      <c r="N453" s="7">
        <f t="shared" si="371"/>
        <v>2227742892</v>
      </c>
      <c r="O453" s="5">
        <f t="shared" si="361"/>
        <v>0</v>
      </c>
      <c r="P453" s="7">
        <f aca="true" t="shared" si="372" ref="P453:Q456">SUM(P46)</f>
        <v>303314466</v>
      </c>
      <c r="Q453" s="7">
        <f t="shared" si="372"/>
        <v>2227742892</v>
      </c>
      <c r="R453" s="5">
        <f t="shared" si="363"/>
        <v>0</v>
      </c>
      <c r="S453" s="7">
        <f aca="true" t="shared" si="373" ref="S453:V454">SUM(S46)</f>
        <v>303314466</v>
      </c>
      <c r="T453" s="7">
        <f t="shared" si="373"/>
        <v>2227742892</v>
      </c>
      <c r="U453" s="7">
        <f t="shared" si="373"/>
        <v>501252472</v>
      </c>
      <c r="V453" s="7">
        <f t="shared" si="373"/>
        <v>2227742892</v>
      </c>
      <c r="W453" s="5">
        <f t="shared" si="365"/>
        <v>0</v>
      </c>
      <c r="X453" s="37">
        <f t="shared" si="366"/>
        <v>0</v>
      </c>
    </row>
    <row r="454" spans="1:24" ht="24.75" customHeight="1">
      <c r="A454" s="36" t="s">
        <v>485</v>
      </c>
      <c r="B454" s="58" t="s">
        <v>33</v>
      </c>
      <c r="C454" s="7">
        <f aca="true" t="shared" si="374" ref="C454:K454">SUM(C47)</f>
        <v>400000000</v>
      </c>
      <c r="D454" s="7">
        <f t="shared" si="374"/>
        <v>0</v>
      </c>
      <c r="E454" s="7">
        <f t="shared" si="374"/>
        <v>0</v>
      </c>
      <c r="F454" s="7">
        <f t="shared" si="374"/>
        <v>1820800</v>
      </c>
      <c r="G454" s="7">
        <f t="shared" si="374"/>
        <v>0</v>
      </c>
      <c r="H454" s="7">
        <f t="shared" si="374"/>
        <v>0</v>
      </c>
      <c r="I454" s="7">
        <f t="shared" si="374"/>
        <v>0</v>
      </c>
      <c r="J454" s="7">
        <f t="shared" si="374"/>
        <v>1820800</v>
      </c>
      <c r="K454" s="7">
        <f t="shared" si="374"/>
        <v>0</v>
      </c>
      <c r="L454" s="5">
        <f t="shared" si="359"/>
        <v>401820800</v>
      </c>
      <c r="M454" s="7">
        <f t="shared" si="371"/>
        <v>38094800</v>
      </c>
      <c r="N454" s="7">
        <f t="shared" si="371"/>
        <v>401820800</v>
      </c>
      <c r="O454" s="5">
        <f t="shared" si="361"/>
        <v>0</v>
      </c>
      <c r="P454" s="7">
        <f t="shared" si="372"/>
        <v>38094800</v>
      </c>
      <c r="Q454" s="7">
        <f t="shared" si="372"/>
        <v>401820800</v>
      </c>
      <c r="R454" s="5">
        <f t="shared" si="363"/>
        <v>0</v>
      </c>
      <c r="S454" s="7">
        <f t="shared" si="373"/>
        <v>38094800</v>
      </c>
      <c r="T454" s="7">
        <f t="shared" si="373"/>
        <v>401820800</v>
      </c>
      <c r="U454" s="7">
        <f t="shared" si="373"/>
        <v>33535700</v>
      </c>
      <c r="V454" s="7">
        <f t="shared" si="373"/>
        <v>363726000</v>
      </c>
      <c r="W454" s="5">
        <f t="shared" si="365"/>
        <v>38094800</v>
      </c>
      <c r="X454" s="37">
        <f t="shared" si="366"/>
        <v>0</v>
      </c>
    </row>
    <row r="455" spans="1:24" ht="24.75" customHeight="1">
      <c r="A455" s="36" t="s">
        <v>486</v>
      </c>
      <c r="B455" s="58" t="s">
        <v>34</v>
      </c>
      <c r="C455" s="7">
        <f aca="true" t="shared" si="375" ref="C455:K455">SUM(C48)</f>
        <v>2200000000</v>
      </c>
      <c r="D455" s="7">
        <f t="shared" si="375"/>
        <v>0</v>
      </c>
      <c r="E455" s="7">
        <f t="shared" si="375"/>
        <v>0</v>
      </c>
      <c r="F455" s="7">
        <f t="shared" si="375"/>
        <v>0</v>
      </c>
      <c r="G455" s="7">
        <f t="shared" si="375"/>
        <v>70903000</v>
      </c>
      <c r="H455" s="7">
        <f t="shared" si="375"/>
        <v>0</v>
      </c>
      <c r="I455" s="7">
        <f t="shared" si="375"/>
        <v>0</v>
      </c>
      <c r="J455" s="7">
        <f t="shared" si="375"/>
        <v>0</v>
      </c>
      <c r="K455" s="7">
        <f t="shared" si="375"/>
        <v>70903000</v>
      </c>
      <c r="L455" s="5">
        <f t="shared" si="359"/>
        <v>2129097000</v>
      </c>
      <c r="M455" s="7">
        <f t="shared" si="371"/>
        <v>190109200</v>
      </c>
      <c r="N455" s="7">
        <f t="shared" si="371"/>
        <v>2129097000</v>
      </c>
      <c r="O455" s="5">
        <f t="shared" si="361"/>
        <v>0</v>
      </c>
      <c r="P455" s="7">
        <f t="shared" si="372"/>
        <v>190109200</v>
      </c>
      <c r="Q455" s="7">
        <f t="shared" si="372"/>
        <v>2129097000</v>
      </c>
      <c r="R455" s="5">
        <f t="shared" si="363"/>
        <v>0</v>
      </c>
      <c r="S455" s="7">
        <f aca="true" t="shared" si="376" ref="S455:V456">SUM(S48)</f>
        <v>190109200</v>
      </c>
      <c r="T455" s="7">
        <f t="shared" si="376"/>
        <v>2129097000</v>
      </c>
      <c r="U455" s="7">
        <f t="shared" si="376"/>
        <v>172816800</v>
      </c>
      <c r="V455" s="7">
        <f t="shared" si="376"/>
        <v>1938987800</v>
      </c>
      <c r="W455" s="5">
        <f t="shared" si="365"/>
        <v>190109200</v>
      </c>
      <c r="X455" s="37">
        <f t="shared" si="366"/>
        <v>0</v>
      </c>
    </row>
    <row r="456" spans="1:24" ht="24.75" customHeight="1">
      <c r="A456" s="36" t="s">
        <v>487</v>
      </c>
      <c r="B456" s="58" t="s">
        <v>35</v>
      </c>
      <c r="C456" s="7">
        <f aca="true" t="shared" si="377" ref="C456:K456">SUM(C49)</f>
        <v>160000000</v>
      </c>
      <c r="D456" s="7">
        <f t="shared" si="377"/>
        <v>0</v>
      </c>
      <c r="E456" s="7">
        <f t="shared" si="377"/>
        <v>0</v>
      </c>
      <c r="F456" s="7">
        <f t="shared" si="377"/>
        <v>0</v>
      </c>
      <c r="G456" s="7">
        <f t="shared" si="377"/>
        <v>16679666</v>
      </c>
      <c r="H456" s="7">
        <f t="shared" si="377"/>
        <v>0</v>
      </c>
      <c r="I456" s="7">
        <f t="shared" si="377"/>
        <v>0</v>
      </c>
      <c r="J456" s="7">
        <f t="shared" si="377"/>
        <v>0</v>
      </c>
      <c r="K456" s="7">
        <f t="shared" si="377"/>
        <v>16679666</v>
      </c>
      <c r="L456" s="5">
        <f t="shared" si="359"/>
        <v>143320334</v>
      </c>
      <c r="M456" s="7">
        <f t="shared" si="371"/>
        <v>10780800</v>
      </c>
      <c r="N456" s="7">
        <f t="shared" si="371"/>
        <v>143320334</v>
      </c>
      <c r="O456" s="5">
        <f t="shared" si="361"/>
        <v>0</v>
      </c>
      <c r="P456" s="7">
        <f t="shared" si="372"/>
        <v>10780800</v>
      </c>
      <c r="Q456" s="7">
        <f t="shared" si="372"/>
        <v>143320334</v>
      </c>
      <c r="R456" s="5">
        <f t="shared" si="363"/>
        <v>0</v>
      </c>
      <c r="S456" s="7">
        <f t="shared" si="376"/>
        <v>10780800</v>
      </c>
      <c r="T456" s="7">
        <f t="shared" si="376"/>
        <v>143320334</v>
      </c>
      <c r="U456" s="7">
        <f t="shared" si="376"/>
        <v>12452316</v>
      </c>
      <c r="V456" s="7">
        <f t="shared" si="376"/>
        <v>132539534</v>
      </c>
      <c r="W456" s="5">
        <f t="shared" si="365"/>
        <v>10780800</v>
      </c>
      <c r="X456" s="37">
        <f t="shared" si="366"/>
        <v>0</v>
      </c>
    </row>
    <row r="457" spans="1:24" ht="24.75" customHeight="1">
      <c r="A457" s="45" t="s">
        <v>576</v>
      </c>
      <c r="B457" s="58" t="s">
        <v>50</v>
      </c>
      <c r="C457" s="9">
        <f aca="true" t="shared" si="378" ref="C457:K457">SUM(C90+C133)</f>
        <v>20600000000</v>
      </c>
      <c r="D457" s="9">
        <f t="shared" si="378"/>
        <v>0</v>
      </c>
      <c r="E457" s="9">
        <f t="shared" si="378"/>
        <v>0</v>
      </c>
      <c r="F457" s="9">
        <f t="shared" si="378"/>
        <v>1315442134</v>
      </c>
      <c r="G457" s="9">
        <f t="shared" si="378"/>
        <v>430279217</v>
      </c>
      <c r="H457" s="9">
        <f t="shared" si="378"/>
        <v>0</v>
      </c>
      <c r="I457" s="9">
        <f t="shared" si="378"/>
        <v>0</v>
      </c>
      <c r="J457" s="9">
        <f t="shared" si="378"/>
        <v>1315442134</v>
      </c>
      <c r="K457" s="9">
        <f t="shared" si="378"/>
        <v>430279217</v>
      </c>
      <c r="L457" s="5">
        <f t="shared" si="359"/>
        <v>21485162917</v>
      </c>
      <c r="M457" s="9">
        <f>SUM(M90+M133)</f>
        <v>2968178789</v>
      </c>
      <c r="N457" s="9">
        <f>SUM(N90+N133)</f>
        <v>21485162917</v>
      </c>
      <c r="O457" s="5">
        <f t="shared" si="361"/>
        <v>0</v>
      </c>
      <c r="P457" s="9">
        <f>SUM(P90+P133)</f>
        <v>2968178789</v>
      </c>
      <c r="Q457" s="9">
        <f>SUM(Q90+Q133)</f>
        <v>21485162917</v>
      </c>
      <c r="R457" s="5">
        <f t="shared" si="363"/>
        <v>0</v>
      </c>
      <c r="S457" s="9">
        <f aca="true" t="shared" si="379" ref="S457:V458">SUM(S90+S133)</f>
        <v>2968178789</v>
      </c>
      <c r="T457" s="9">
        <f t="shared" si="379"/>
        <v>21485162917</v>
      </c>
      <c r="U457" s="9">
        <f t="shared" si="379"/>
        <v>2968178789</v>
      </c>
      <c r="V457" s="9">
        <f t="shared" si="379"/>
        <v>21485162917</v>
      </c>
      <c r="W457" s="5">
        <f t="shared" si="365"/>
        <v>0</v>
      </c>
      <c r="X457" s="37">
        <f t="shared" si="366"/>
        <v>0</v>
      </c>
    </row>
    <row r="458" spans="1:24" ht="24.75" customHeight="1">
      <c r="A458" s="45" t="s">
        <v>577</v>
      </c>
      <c r="B458" s="58" t="s">
        <v>51</v>
      </c>
      <c r="C458" s="9">
        <f aca="true" t="shared" si="380" ref="C458:K458">SUM(C91+C134)</f>
        <v>18400000000</v>
      </c>
      <c r="D458" s="9">
        <f t="shared" si="380"/>
        <v>0</v>
      </c>
      <c r="E458" s="9">
        <f t="shared" si="380"/>
        <v>0</v>
      </c>
      <c r="F458" s="9">
        <f t="shared" si="380"/>
        <v>464482855</v>
      </c>
      <c r="G458" s="9">
        <f t="shared" si="380"/>
        <v>185994405</v>
      </c>
      <c r="H458" s="9">
        <f t="shared" si="380"/>
        <v>0</v>
      </c>
      <c r="I458" s="9">
        <f t="shared" si="380"/>
        <v>0</v>
      </c>
      <c r="J458" s="9">
        <f t="shared" si="380"/>
        <v>464482855</v>
      </c>
      <c r="K458" s="9">
        <f t="shared" si="380"/>
        <v>185994405</v>
      </c>
      <c r="L458" s="5">
        <f t="shared" si="359"/>
        <v>18678488450</v>
      </c>
      <c r="M458" s="9">
        <f>SUM(M91+M134)</f>
        <v>1602485631</v>
      </c>
      <c r="N458" s="9">
        <f>SUM(N91+N134)</f>
        <v>18678488450</v>
      </c>
      <c r="O458" s="5">
        <f t="shared" si="361"/>
        <v>0</v>
      </c>
      <c r="P458" s="9">
        <f>SUM(P91+P134)</f>
        <v>1602485631</v>
      </c>
      <c r="Q458" s="9">
        <f>SUM(Q91+Q134)</f>
        <v>18678488450</v>
      </c>
      <c r="R458" s="5">
        <f t="shared" si="363"/>
        <v>0</v>
      </c>
      <c r="S458" s="9">
        <f t="shared" si="379"/>
        <v>1602485631</v>
      </c>
      <c r="T458" s="9">
        <f t="shared" si="379"/>
        <v>18678488450</v>
      </c>
      <c r="U458" s="9">
        <f t="shared" si="379"/>
        <v>1602485631</v>
      </c>
      <c r="V458" s="9">
        <f t="shared" si="379"/>
        <v>18678488450</v>
      </c>
      <c r="W458" s="5">
        <f t="shared" si="365"/>
        <v>0</v>
      </c>
      <c r="X458" s="37">
        <f t="shared" si="366"/>
        <v>0</v>
      </c>
    </row>
    <row r="459" spans="1:24" ht="24.75" customHeight="1">
      <c r="A459" s="34" t="s">
        <v>578</v>
      </c>
      <c r="B459" s="57" t="s">
        <v>268</v>
      </c>
      <c r="C459" s="4">
        <f>C460</f>
        <v>3028945569</v>
      </c>
      <c r="D459" s="4">
        <f aca="true" t="shared" si="381" ref="D459:K459">D460</f>
        <v>0</v>
      </c>
      <c r="E459" s="4">
        <f t="shared" si="381"/>
        <v>0</v>
      </c>
      <c r="F459" s="4">
        <f t="shared" si="381"/>
        <v>0</v>
      </c>
      <c r="G459" s="4">
        <f t="shared" si="381"/>
        <v>0</v>
      </c>
      <c r="H459" s="4">
        <f t="shared" si="381"/>
        <v>0</v>
      </c>
      <c r="I459" s="4">
        <f t="shared" si="381"/>
        <v>0</v>
      </c>
      <c r="J459" s="4">
        <f t="shared" si="381"/>
        <v>100225358</v>
      </c>
      <c r="K459" s="4">
        <f t="shared" si="381"/>
        <v>3129170927</v>
      </c>
      <c r="L459" s="4">
        <f aca="true" t="shared" si="382" ref="L459:L489">(C459+H459-I459+J459-K459)</f>
        <v>0</v>
      </c>
      <c r="M459" s="4">
        <f aca="true" t="shared" si="383" ref="M459:X459">M460</f>
        <v>0</v>
      </c>
      <c r="N459" s="4">
        <f t="shared" si="383"/>
        <v>0</v>
      </c>
      <c r="O459" s="4">
        <f t="shared" si="383"/>
        <v>0</v>
      </c>
      <c r="P459" s="4">
        <f t="shared" si="383"/>
        <v>0</v>
      </c>
      <c r="Q459" s="4">
        <f t="shared" si="383"/>
        <v>0</v>
      </c>
      <c r="R459" s="4">
        <f t="shared" si="383"/>
        <v>0</v>
      </c>
      <c r="S459" s="4">
        <f t="shared" si="383"/>
        <v>0</v>
      </c>
      <c r="T459" s="4">
        <f t="shared" si="383"/>
        <v>0</v>
      </c>
      <c r="U459" s="4">
        <f t="shared" si="383"/>
        <v>0</v>
      </c>
      <c r="V459" s="4">
        <f t="shared" si="383"/>
        <v>0</v>
      </c>
      <c r="W459" s="4">
        <f t="shared" si="383"/>
        <v>0</v>
      </c>
      <c r="X459" s="35">
        <f t="shared" si="383"/>
        <v>0</v>
      </c>
    </row>
    <row r="460" spans="1:24" ht="24.75" customHeight="1">
      <c r="A460" s="45" t="s">
        <v>579</v>
      </c>
      <c r="B460" s="58" t="s">
        <v>52</v>
      </c>
      <c r="C460" s="7">
        <f aca="true" t="shared" si="384" ref="C460:K460">C93+C136</f>
        <v>3028945569</v>
      </c>
      <c r="D460" s="7">
        <f t="shared" si="384"/>
        <v>0</v>
      </c>
      <c r="E460" s="7">
        <f t="shared" si="384"/>
        <v>0</v>
      </c>
      <c r="F460" s="7">
        <f t="shared" si="384"/>
        <v>0</v>
      </c>
      <c r="G460" s="9">
        <f t="shared" si="384"/>
        <v>0</v>
      </c>
      <c r="H460" s="9">
        <f t="shared" si="384"/>
        <v>0</v>
      </c>
      <c r="I460" s="9">
        <f t="shared" si="384"/>
        <v>0</v>
      </c>
      <c r="J460" s="9">
        <f t="shared" si="384"/>
        <v>100225358</v>
      </c>
      <c r="K460" s="9">
        <f t="shared" si="384"/>
        <v>3129170927</v>
      </c>
      <c r="L460" s="5">
        <f t="shared" si="382"/>
        <v>0</v>
      </c>
      <c r="M460" s="9">
        <f>M93+M136</f>
        <v>0</v>
      </c>
      <c r="N460" s="9">
        <f>N93+N136</f>
        <v>0</v>
      </c>
      <c r="O460" s="5">
        <f>(L460-N460)</f>
        <v>0</v>
      </c>
      <c r="P460" s="9">
        <f>P93+P136</f>
        <v>0</v>
      </c>
      <c r="Q460" s="9">
        <f>Q93+Q136</f>
        <v>0</v>
      </c>
      <c r="R460" s="5">
        <f>N460-Q460</f>
        <v>0</v>
      </c>
      <c r="S460" s="9">
        <f>S93+S136</f>
        <v>0</v>
      </c>
      <c r="T460" s="9">
        <f>T93+T136</f>
        <v>0</v>
      </c>
      <c r="U460" s="9">
        <f>U93+U136</f>
        <v>0</v>
      </c>
      <c r="V460" s="9">
        <f>V93+V136</f>
        <v>0</v>
      </c>
      <c r="W460" s="5">
        <f>T460-V460</f>
        <v>0</v>
      </c>
      <c r="X460" s="37">
        <f>L460-Q460</f>
        <v>0</v>
      </c>
    </row>
    <row r="461" spans="1:24" ht="24.75" customHeight="1">
      <c r="A461" s="34" t="s">
        <v>580</v>
      </c>
      <c r="B461" s="57" t="s">
        <v>36</v>
      </c>
      <c r="C461" s="4">
        <f>SUM(C462+C464)</f>
        <v>2540000000</v>
      </c>
      <c r="D461" s="4">
        <f aca="true" t="shared" si="385" ref="D461:X461">SUM(D462+D464)</f>
        <v>0</v>
      </c>
      <c r="E461" s="4">
        <f t="shared" si="385"/>
        <v>0</v>
      </c>
      <c r="F461" s="4">
        <f t="shared" si="385"/>
        <v>0</v>
      </c>
      <c r="G461" s="4">
        <f t="shared" si="385"/>
        <v>313588270</v>
      </c>
      <c r="H461" s="4">
        <f t="shared" si="385"/>
        <v>0</v>
      </c>
      <c r="I461" s="4">
        <f t="shared" si="385"/>
        <v>0</v>
      </c>
      <c r="J461" s="4">
        <f t="shared" si="385"/>
        <v>140000000</v>
      </c>
      <c r="K461" s="4">
        <f t="shared" si="385"/>
        <v>1171224179</v>
      </c>
      <c r="L461" s="4">
        <f t="shared" si="382"/>
        <v>1508775821</v>
      </c>
      <c r="M461" s="4">
        <f t="shared" si="385"/>
        <v>-298743444</v>
      </c>
      <c r="N461" s="4">
        <f t="shared" si="385"/>
        <v>1508775821</v>
      </c>
      <c r="O461" s="4">
        <f t="shared" si="385"/>
        <v>0</v>
      </c>
      <c r="P461" s="4">
        <f t="shared" si="385"/>
        <v>1358452851</v>
      </c>
      <c r="Q461" s="4">
        <f t="shared" si="385"/>
        <v>1508775821</v>
      </c>
      <c r="R461" s="4">
        <f t="shared" si="385"/>
        <v>0</v>
      </c>
      <c r="S461" s="4">
        <f t="shared" si="385"/>
        <v>38182964</v>
      </c>
      <c r="T461" s="4">
        <f t="shared" si="385"/>
        <v>130075077</v>
      </c>
      <c r="U461" s="4">
        <f t="shared" si="385"/>
        <v>78635772</v>
      </c>
      <c r="V461" s="4">
        <f t="shared" si="385"/>
        <v>130075077</v>
      </c>
      <c r="W461" s="4">
        <f t="shared" si="385"/>
        <v>0</v>
      </c>
      <c r="X461" s="35">
        <f t="shared" si="385"/>
        <v>0</v>
      </c>
    </row>
    <row r="462" spans="1:24" ht="24.75" customHeight="1">
      <c r="A462" s="34" t="s">
        <v>581</v>
      </c>
      <c r="B462" s="57" t="s">
        <v>37</v>
      </c>
      <c r="C462" s="6">
        <f>SUM(C463)</f>
        <v>2300000000</v>
      </c>
      <c r="D462" s="6">
        <f aca="true" t="shared" si="386" ref="D462:X462">SUM(D463)</f>
        <v>0</v>
      </c>
      <c r="E462" s="6">
        <f t="shared" si="386"/>
        <v>0</v>
      </c>
      <c r="F462" s="6">
        <f t="shared" si="386"/>
        <v>0</v>
      </c>
      <c r="G462" s="6">
        <f t="shared" si="386"/>
        <v>211393200</v>
      </c>
      <c r="H462" s="6">
        <f t="shared" si="386"/>
        <v>0</v>
      </c>
      <c r="I462" s="6">
        <f t="shared" si="386"/>
        <v>0</v>
      </c>
      <c r="J462" s="6">
        <f t="shared" si="386"/>
        <v>0</v>
      </c>
      <c r="K462" s="6">
        <f t="shared" si="386"/>
        <v>933596000</v>
      </c>
      <c r="L462" s="4">
        <f t="shared" si="382"/>
        <v>1366404000</v>
      </c>
      <c r="M462" s="6">
        <f t="shared" si="386"/>
        <v>-211393200</v>
      </c>
      <c r="N462" s="6">
        <f t="shared" si="386"/>
        <v>1366404000</v>
      </c>
      <c r="O462" s="6">
        <f t="shared" si="386"/>
        <v>0</v>
      </c>
      <c r="P462" s="6">
        <f t="shared" si="386"/>
        <v>1366404000</v>
      </c>
      <c r="Q462" s="6">
        <f t="shared" si="386"/>
        <v>1366404000</v>
      </c>
      <c r="R462" s="6">
        <f t="shared" si="386"/>
        <v>0</v>
      </c>
      <c r="S462" s="6">
        <f t="shared" si="386"/>
        <v>0</v>
      </c>
      <c r="T462" s="6">
        <f t="shared" si="386"/>
        <v>0</v>
      </c>
      <c r="U462" s="6">
        <f t="shared" si="386"/>
        <v>0</v>
      </c>
      <c r="V462" s="6">
        <f t="shared" si="386"/>
        <v>0</v>
      </c>
      <c r="W462" s="6">
        <f t="shared" si="386"/>
        <v>0</v>
      </c>
      <c r="X462" s="38">
        <f t="shared" si="386"/>
        <v>0</v>
      </c>
    </row>
    <row r="463" spans="1:24" ht="24.75" customHeight="1">
      <c r="A463" s="36" t="s">
        <v>582</v>
      </c>
      <c r="B463" s="58" t="s">
        <v>38</v>
      </c>
      <c r="C463" s="7">
        <f aca="true" t="shared" si="387" ref="C463:K463">SUM(C52+C96)</f>
        <v>2300000000</v>
      </c>
      <c r="D463" s="7">
        <f t="shared" si="387"/>
        <v>0</v>
      </c>
      <c r="E463" s="7">
        <f t="shared" si="387"/>
        <v>0</v>
      </c>
      <c r="F463" s="7">
        <f t="shared" si="387"/>
        <v>0</v>
      </c>
      <c r="G463" s="7">
        <f t="shared" si="387"/>
        <v>211393200</v>
      </c>
      <c r="H463" s="7">
        <f t="shared" si="387"/>
        <v>0</v>
      </c>
      <c r="I463" s="7">
        <f t="shared" si="387"/>
        <v>0</v>
      </c>
      <c r="J463" s="7">
        <f t="shared" si="387"/>
        <v>0</v>
      </c>
      <c r="K463" s="7">
        <f t="shared" si="387"/>
        <v>933596000</v>
      </c>
      <c r="L463" s="5">
        <f t="shared" si="382"/>
        <v>1366404000</v>
      </c>
      <c r="M463" s="7">
        <f>SUM(M52+M96)</f>
        <v>-211393200</v>
      </c>
      <c r="N463" s="7">
        <f>SUM(N52+N96)</f>
        <v>1366404000</v>
      </c>
      <c r="O463" s="5">
        <f>(L463-N463)</f>
        <v>0</v>
      </c>
      <c r="P463" s="7">
        <f>SUM(P52+P96)</f>
        <v>1366404000</v>
      </c>
      <c r="Q463" s="7">
        <f>SUM(Q52+Q96)</f>
        <v>1366404000</v>
      </c>
      <c r="R463" s="5">
        <f>N463-Q463</f>
        <v>0</v>
      </c>
      <c r="S463" s="7">
        <f>SUM(S52+S96)</f>
        <v>0</v>
      </c>
      <c r="T463" s="7">
        <f>SUM(T52+T96)</f>
        <v>0</v>
      </c>
      <c r="U463" s="7">
        <f>SUM(U52+U96)</f>
        <v>0</v>
      </c>
      <c r="V463" s="7">
        <f>SUM(V52+V96)</f>
        <v>0</v>
      </c>
      <c r="W463" s="5">
        <f>T463-V463</f>
        <v>0</v>
      </c>
      <c r="X463" s="37">
        <f>L463-Q463</f>
        <v>0</v>
      </c>
    </row>
    <row r="464" spans="1:24" ht="24.75" customHeight="1">
      <c r="A464" s="34" t="s">
        <v>583</v>
      </c>
      <c r="B464" s="57" t="s">
        <v>39</v>
      </c>
      <c r="C464" s="6">
        <f>SUM(C465:C466)</f>
        <v>240000000</v>
      </c>
      <c r="D464" s="6">
        <f aca="true" t="shared" si="388" ref="D464:X464">SUM(D465:D466)</f>
        <v>0</v>
      </c>
      <c r="E464" s="6">
        <f t="shared" si="388"/>
        <v>0</v>
      </c>
      <c r="F464" s="6">
        <f t="shared" si="388"/>
        <v>0</v>
      </c>
      <c r="G464" s="6">
        <f t="shared" si="388"/>
        <v>102195070</v>
      </c>
      <c r="H464" s="6">
        <f t="shared" si="388"/>
        <v>0</v>
      </c>
      <c r="I464" s="6">
        <f t="shared" si="388"/>
        <v>0</v>
      </c>
      <c r="J464" s="6">
        <f t="shared" si="388"/>
        <v>140000000</v>
      </c>
      <c r="K464" s="6">
        <f t="shared" si="388"/>
        <v>237628179</v>
      </c>
      <c r="L464" s="4">
        <f t="shared" si="382"/>
        <v>142371821</v>
      </c>
      <c r="M464" s="6">
        <f t="shared" si="388"/>
        <v>-87350244</v>
      </c>
      <c r="N464" s="6">
        <f t="shared" si="388"/>
        <v>142371821</v>
      </c>
      <c r="O464" s="6">
        <f t="shared" si="388"/>
        <v>0</v>
      </c>
      <c r="P464" s="6">
        <f t="shared" si="388"/>
        <v>-7951149</v>
      </c>
      <c r="Q464" s="6">
        <f t="shared" si="388"/>
        <v>142371821</v>
      </c>
      <c r="R464" s="6">
        <f t="shared" si="388"/>
        <v>0</v>
      </c>
      <c r="S464" s="6">
        <f t="shared" si="388"/>
        <v>38182964</v>
      </c>
      <c r="T464" s="6">
        <f t="shared" si="388"/>
        <v>130075077</v>
      </c>
      <c r="U464" s="6">
        <f t="shared" si="388"/>
        <v>78635772</v>
      </c>
      <c r="V464" s="6">
        <f t="shared" si="388"/>
        <v>130075077</v>
      </c>
      <c r="W464" s="6">
        <f t="shared" si="388"/>
        <v>0</v>
      </c>
      <c r="X464" s="38">
        <f t="shared" si="388"/>
        <v>0</v>
      </c>
    </row>
    <row r="465" spans="1:24" ht="24.75" customHeight="1">
      <c r="A465" s="36" t="s">
        <v>584</v>
      </c>
      <c r="B465" s="58" t="s">
        <v>40</v>
      </c>
      <c r="C465" s="7">
        <f aca="true" t="shared" si="389" ref="C465:K465">SUM(C54+C98+C139)</f>
        <v>150000000</v>
      </c>
      <c r="D465" s="7">
        <f t="shared" si="389"/>
        <v>0</v>
      </c>
      <c r="E465" s="7">
        <f t="shared" si="389"/>
        <v>0</v>
      </c>
      <c r="F465" s="7">
        <f t="shared" si="389"/>
        <v>0</v>
      </c>
      <c r="G465" s="7">
        <f t="shared" si="389"/>
        <v>22795946</v>
      </c>
      <c r="H465" s="7">
        <f t="shared" si="389"/>
        <v>0</v>
      </c>
      <c r="I465" s="7">
        <f t="shared" si="389"/>
        <v>0</v>
      </c>
      <c r="J465" s="7">
        <f t="shared" si="389"/>
        <v>125000000</v>
      </c>
      <c r="K465" s="7">
        <f t="shared" si="389"/>
        <v>143229055</v>
      </c>
      <c r="L465" s="5">
        <f t="shared" si="382"/>
        <v>131770945</v>
      </c>
      <c r="M465" s="7">
        <f>SUM(M54+M98+M139)</f>
        <v>-7951120</v>
      </c>
      <c r="N465" s="7">
        <f>SUM(N54+N98+N139)</f>
        <v>131770945</v>
      </c>
      <c r="O465" s="5">
        <f>(L465-N465)</f>
        <v>0</v>
      </c>
      <c r="P465" s="7">
        <f>SUM(P54+P98+P139)</f>
        <v>-7951120</v>
      </c>
      <c r="Q465" s="7">
        <f>SUM(Q54+Q98+Q139)</f>
        <v>131770945</v>
      </c>
      <c r="R465" s="5">
        <f>N465-Q465</f>
        <v>0</v>
      </c>
      <c r="S465" s="7">
        <f aca="true" t="shared" si="390" ref="S465:V466">SUM(S54+S98+S139)</f>
        <v>27582088</v>
      </c>
      <c r="T465" s="7">
        <f t="shared" si="390"/>
        <v>119474201</v>
      </c>
      <c r="U465" s="7">
        <f t="shared" si="390"/>
        <v>68034896</v>
      </c>
      <c r="V465" s="7">
        <f t="shared" si="390"/>
        <v>119474201</v>
      </c>
      <c r="W465" s="5">
        <f>T465-V465</f>
        <v>0</v>
      </c>
      <c r="X465" s="37">
        <f>L465-Q465</f>
        <v>0</v>
      </c>
    </row>
    <row r="466" spans="1:24" ht="24.75" customHeight="1">
      <c r="A466" s="36" t="s">
        <v>585</v>
      </c>
      <c r="B466" s="58" t="s">
        <v>41</v>
      </c>
      <c r="C466" s="7">
        <f aca="true" t="shared" si="391" ref="C466:K466">SUM(C55+C99+C140)</f>
        <v>90000000</v>
      </c>
      <c r="D466" s="7">
        <f t="shared" si="391"/>
        <v>0</v>
      </c>
      <c r="E466" s="7">
        <f t="shared" si="391"/>
        <v>0</v>
      </c>
      <c r="F466" s="7">
        <f t="shared" si="391"/>
        <v>0</v>
      </c>
      <c r="G466" s="7">
        <f t="shared" si="391"/>
        <v>79399124</v>
      </c>
      <c r="H466" s="7">
        <f t="shared" si="391"/>
        <v>0</v>
      </c>
      <c r="I466" s="7">
        <f t="shared" si="391"/>
        <v>0</v>
      </c>
      <c r="J466" s="7">
        <f t="shared" si="391"/>
        <v>15000000</v>
      </c>
      <c r="K466" s="7">
        <f t="shared" si="391"/>
        <v>94399124</v>
      </c>
      <c r="L466" s="5">
        <f t="shared" si="382"/>
        <v>10600876</v>
      </c>
      <c r="M466" s="7">
        <f>SUM(M55+M99+M140)</f>
        <v>-79399124</v>
      </c>
      <c r="N466" s="7">
        <f>SUM(N55+N99+N140)</f>
        <v>10600876</v>
      </c>
      <c r="O466" s="5">
        <f>(L466-N466)</f>
        <v>0</v>
      </c>
      <c r="P466" s="7">
        <f>SUM(P55+P99+P140)</f>
        <v>-29</v>
      </c>
      <c r="Q466" s="7">
        <f>SUM(Q55+Q99+Q140)</f>
        <v>10600876</v>
      </c>
      <c r="R466" s="5">
        <f>N466-Q466</f>
        <v>0</v>
      </c>
      <c r="S466" s="7">
        <f t="shared" si="390"/>
        <v>10600876</v>
      </c>
      <c r="T466" s="7">
        <f t="shared" si="390"/>
        <v>10600876</v>
      </c>
      <c r="U466" s="7">
        <f t="shared" si="390"/>
        <v>10600876</v>
      </c>
      <c r="V466" s="7">
        <f t="shared" si="390"/>
        <v>10600876</v>
      </c>
      <c r="W466" s="5">
        <f>T466-V466</f>
        <v>0</v>
      </c>
      <c r="X466" s="37">
        <f>L466-Q466</f>
        <v>0</v>
      </c>
    </row>
    <row r="467" spans="1:24" ht="24.75" customHeight="1">
      <c r="A467" s="34" t="s">
        <v>586</v>
      </c>
      <c r="B467" s="57" t="s">
        <v>42</v>
      </c>
      <c r="C467" s="6">
        <f>SUM(C468)</f>
        <v>40000000</v>
      </c>
      <c r="D467" s="6">
        <f aca="true" t="shared" si="392" ref="D467:K467">SUM(D468)</f>
        <v>0</v>
      </c>
      <c r="E467" s="6">
        <f t="shared" si="392"/>
        <v>0</v>
      </c>
      <c r="F467" s="6">
        <f t="shared" si="392"/>
        <v>0</v>
      </c>
      <c r="G467" s="6">
        <f t="shared" si="392"/>
        <v>0</v>
      </c>
      <c r="H467" s="6">
        <f t="shared" si="392"/>
        <v>0</v>
      </c>
      <c r="I467" s="6">
        <f t="shared" si="392"/>
        <v>0</v>
      </c>
      <c r="J467" s="6">
        <f t="shared" si="392"/>
        <v>0</v>
      </c>
      <c r="K467" s="6">
        <f t="shared" si="392"/>
        <v>40000000</v>
      </c>
      <c r="L467" s="4">
        <f t="shared" si="382"/>
        <v>0</v>
      </c>
      <c r="M467" s="6">
        <f aca="true" t="shared" si="393" ref="M467:X467">SUM(M468)</f>
        <v>0</v>
      </c>
      <c r="N467" s="6">
        <f t="shared" si="393"/>
        <v>0</v>
      </c>
      <c r="O467" s="6">
        <f t="shared" si="393"/>
        <v>0</v>
      </c>
      <c r="P467" s="6">
        <f t="shared" si="393"/>
        <v>0</v>
      </c>
      <c r="Q467" s="6">
        <f t="shared" si="393"/>
        <v>0</v>
      </c>
      <c r="R467" s="6">
        <f t="shared" si="393"/>
        <v>0</v>
      </c>
      <c r="S467" s="6">
        <f t="shared" si="393"/>
        <v>0</v>
      </c>
      <c r="T467" s="6">
        <f t="shared" si="393"/>
        <v>0</v>
      </c>
      <c r="U467" s="6">
        <f t="shared" si="393"/>
        <v>0</v>
      </c>
      <c r="V467" s="6">
        <f t="shared" si="393"/>
        <v>0</v>
      </c>
      <c r="W467" s="6">
        <f t="shared" si="393"/>
        <v>0</v>
      </c>
      <c r="X467" s="38">
        <f t="shared" si="393"/>
        <v>0</v>
      </c>
    </row>
    <row r="468" spans="1:24" ht="24.75" customHeight="1">
      <c r="A468" s="36" t="s">
        <v>587</v>
      </c>
      <c r="B468" s="59" t="s">
        <v>43</v>
      </c>
      <c r="C468" s="7">
        <f aca="true" t="shared" si="394" ref="C468:K468">SUM(C57+C101+C142)</f>
        <v>40000000</v>
      </c>
      <c r="D468" s="7">
        <f t="shared" si="394"/>
        <v>0</v>
      </c>
      <c r="E468" s="7">
        <f t="shared" si="394"/>
        <v>0</v>
      </c>
      <c r="F468" s="7">
        <f t="shared" si="394"/>
        <v>0</v>
      </c>
      <c r="G468" s="7">
        <f t="shared" si="394"/>
        <v>0</v>
      </c>
      <c r="H468" s="7">
        <f t="shared" si="394"/>
        <v>0</v>
      </c>
      <c r="I468" s="7">
        <f t="shared" si="394"/>
        <v>0</v>
      </c>
      <c r="J468" s="7">
        <f t="shared" si="394"/>
        <v>0</v>
      </c>
      <c r="K468" s="7">
        <f t="shared" si="394"/>
        <v>40000000</v>
      </c>
      <c r="L468" s="5">
        <f t="shared" si="382"/>
        <v>0</v>
      </c>
      <c r="M468" s="7">
        <f>SUM(M57+M101+M142)</f>
        <v>0</v>
      </c>
      <c r="N468" s="7">
        <f>SUM(N57+N101+N142)</f>
        <v>0</v>
      </c>
      <c r="O468" s="5">
        <f>(L468-N468)</f>
        <v>0</v>
      </c>
      <c r="P468" s="7">
        <f>SUM(P57+P101+P142)</f>
        <v>0</v>
      </c>
      <c r="Q468" s="7">
        <f>SUM(Q57+Q101+Q142)</f>
        <v>0</v>
      </c>
      <c r="R468" s="5">
        <f>N468-Q468</f>
        <v>0</v>
      </c>
      <c r="S468" s="7">
        <f>SUM(S57+S101+S142)</f>
        <v>0</v>
      </c>
      <c r="T468" s="7">
        <f>SUM(T57+T101+T142)</f>
        <v>0</v>
      </c>
      <c r="U468" s="7">
        <f>SUM(U57+U101+U142)</f>
        <v>0</v>
      </c>
      <c r="V468" s="7">
        <f>SUM(V57+V101+V142)</f>
        <v>0</v>
      </c>
      <c r="W468" s="5">
        <f>T468-V468</f>
        <v>0</v>
      </c>
      <c r="X468" s="37">
        <f>L468-Q468</f>
        <v>0</v>
      </c>
    </row>
    <row r="469" spans="1:24" ht="37.5" customHeight="1">
      <c r="A469" s="34" t="s">
        <v>588</v>
      </c>
      <c r="B469" s="57" t="s">
        <v>44</v>
      </c>
      <c r="C469" s="6">
        <f>(C470+C471+C472)</f>
        <v>570000000</v>
      </c>
      <c r="D469" s="6">
        <f aca="true" t="shared" si="395" ref="D469:M469">(D470+D471+D472)</f>
        <v>0</v>
      </c>
      <c r="E469" s="6">
        <f t="shared" si="395"/>
        <v>0</v>
      </c>
      <c r="F469" s="6">
        <f t="shared" si="395"/>
        <v>0</v>
      </c>
      <c r="G469" s="6">
        <f t="shared" si="395"/>
        <v>9975954</v>
      </c>
      <c r="H469" s="6">
        <f t="shared" si="395"/>
        <v>0</v>
      </c>
      <c r="I469" s="6">
        <f t="shared" si="395"/>
        <v>0</v>
      </c>
      <c r="J469" s="6">
        <f t="shared" si="395"/>
        <v>200000000</v>
      </c>
      <c r="K469" s="6">
        <f t="shared" si="395"/>
        <v>326675740</v>
      </c>
      <c r="L469" s="4">
        <f t="shared" si="382"/>
        <v>443324260</v>
      </c>
      <c r="M469" s="6">
        <f t="shared" si="395"/>
        <v>-9975954</v>
      </c>
      <c r="N469" s="6">
        <f aca="true" t="shared" si="396" ref="N469:X469">(N470+N471+N472)</f>
        <v>443324260</v>
      </c>
      <c r="O469" s="6">
        <f t="shared" si="396"/>
        <v>0</v>
      </c>
      <c r="P469" s="6">
        <f t="shared" si="396"/>
        <v>-9359954</v>
      </c>
      <c r="Q469" s="6">
        <f t="shared" si="396"/>
        <v>443324260</v>
      </c>
      <c r="R469" s="6">
        <f t="shared" si="396"/>
        <v>0</v>
      </c>
      <c r="S469" s="6">
        <f t="shared" si="396"/>
        <v>129769697</v>
      </c>
      <c r="T469" s="6">
        <f t="shared" si="396"/>
        <v>432753714</v>
      </c>
      <c r="U469" s="6">
        <f t="shared" si="396"/>
        <v>144031076</v>
      </c>
      <c r="V469" s="6">
        <f t="shared" si="396"/>
        <v>432753714</v>
      </c>
      <c r="W469" s="6">
        <f t="shared" si="396"/>
        <v>0</v>
      </c>
      <c r="X469" s="38">
        <f t="shared" si="396"/>
        <v>0</v>
      </c>
    </row>
    <row r="470" spans="1:24" ht="24.75" customHeight="1">
      <c r="A470" s="36" t="s">
        <v>590</v>
      </c>
      <c r="B470" s="58" t="s">
        <v>136</v>
      </c>
      <c r="C470" s="7">
        <f aca="true" t="shared" si="397" ref="C470:K470">SUM(C103+C144)</f>
        <v>20000000</v>
      </c>
      <c r="D470" s="7">
        <f t="shared" si="397"/>
        <v>0</v>
      </c>
      <c r="E470" s="7">
        <f t="shared" si="397"/>
        <v>0</v>
      </c>
      <c r="F470" s="7">
        <f t="shared" si="397"/>
        <v>0</v>
      </c>
      <c r="G470" s="7">
        <f t="shared" si="397"/>
        <v>0</v>
      </c>
      <c r="H470" s="7">
        <f t="shared" si="397"/>
        <v>0</v>
      </c>
      <c r="I470" s="7">
        <f t="shared" si="397"/>
        <v>0</v>
      </c>
      <c r="J470" s="7">
        <f t="shared" si="397"/>
        <v>0</v>
      </c>
      <c r="K470" s="7">
        <f t="shared" si="397"/>
        <v>20000000</v>
      </c>
      <c r="L470" s="5">
        <f t="shared" si="382"/>
        <v>0</v>
      </c>
      <c r="M470" s="7">
        <f>SUM(M103+M144)</f>
        <v>0</v>
      </c>
      <c r="N470" s="7">
        <f>SUM(N103+N144)</f>
        <v>0</v>
      </c>
      <c r="O470" s="5">
        <f>(L470-N470)</f>
        <v>0</v>
      </c>
      <c r="P470" s="7">
        <f>SUM(P103+P144)</f>
        <v>0</v>
      </c>
      <c r="Q470" s="7">
        <f>SUM(Q103+Q144)</f>
        <v>0</v>
      </c>
      <c r="R470" s="5">
        <f>N470-Q470</f>
        <v>0</v>
      </c>
      <c r="S470" s="7">
        <f>SUM(S103+S144)</f>
        <v>0</v>
      </c>
      <c r="T470" s="7">
        <f>SUM(T103+T144)</f>
        <v>0</v>
      </c>
      <c r="U470" s="7">
        <f>SUM(U103+U144)</f>
        <v>0</v>
      </c>
      <c r="V470" s="7">
        <f>SUM(V103+V144)</f>
        <v>0</v>
      </c>
      <c r="W470" s="5">
        <f>T470-V470</f>
        <v>0</v>
      </c>
      <c r="X470" s="37">
        <f>L470-Q470</f>
        <v>0</v>
      </c>
    </row>
    <row r="471" spans="1:24" ht="24.75" customHeight="1">
      <c r="A471" s="36" t="s">
        <v>589</v>
      </c>
      <c r="B471" s="58" t="s">
        <v>45</v>
      </c>
      <c r="C471" s="7">
        <f aca="true" t="shared" si="398" ref="C471:R472">SUM(C59)</f>
        <v>550000000</v>
      </c>
      <c r="D471" s="7">
        <f t="shared" si="398"/>
        <v>0</v>
      </c>
      <c r="E471" s="7">
        <f t="shared" si="398"/>
        <v>0</v>
      </c>
      <c r="F471" s="7">
        <f t="shared" si="398"/>
        <v>0</v>
      </c>
      <c r="G471" s="7">
        <f t="shared" si="398"/>
        <v>9359954</v>
      </c>
      <c r="H471" s="7">
        <f t="shared" si="398"/>
        <v>0</v>
      </c>
      <c r="I471" s="7">
        <f t="shared" si="398"/>
        <v>0</v>
      </c>
      <c r="J471" s="7">
        <f t="shared" si="398"/>
        <v>170000000</v>
      </c>
      <c r="K471" s="7">
        <f t="shared" si="398"/>
        <v>286223740</v>
      </c>
      <c r="L471" s="5">
        <f t="shared" si="382"/>
        <v>433776260</v>
      </c>
      <c r="M471" s="7">
        <f>SUM(M59)</f>
        <v>-9359954</v>
      </c>
      <c r="N471" s="7">
        <f>SUM(N59)</f>
        <v>433776260</v>
      </c>
      <c r="O471" s="5">
        <f>(L471-N471)</f>
        <v>0</v>
      </c>
      <c r="P471" s="7">
        <f>SUM(P59)</f>
        <v>-9359954</v>
      </c>
      <c r="Q471" s="7">
        <f>SUM(Q59)</f>
        <v>433776260</v>
      </c>
      <c r="R471" s="5">
        <f>N471-Q471</f>
        <v>0</v>
      </c>
      <c r="S471" s="7">
        <f aca="true" t="shared" si="399" ref="S471:X472">SUM(S59)</f>
        <v>129769697</v>
      </c>
      <c r="T471" s="7">
        <f t="shared" si="399"/>
        <v>423205714</v>
      </c>
      <c r="U471" s="7">
        <f t="shared" si="399"/>
        <v>144031076</v>
      </c>
      <c r="V471" s="7">
        <f t="shared" si="399"/>
        <v>423205714</v>
      </c>
      <c r="W471" s="5">
        <f>T471-V471</f>
        <v>0</v>
      </c>
      <c r="X471" s="37">
        <f>L471-Q471</f>
        <v>0</v>
      </c>
    </row>
    <row r="472" spans="1:24" ht="24.75" customHeight="1">
      <c r="A472" s="36" t="s">
        <v>589</v>
      </c>
      <c r="B472" s="58" t="s">
        <v>45</v>
      </c>
      <c r="C472" s="7">
        <f t="shared" si="398"/>
        <v>0</v>
      </c>
      <c r="D472" s="7">
        <f t="shared" si="398"/>
        <v>0</v>
      </c>
      <c r="E472" s="7">
        <f t="shared" si="398"/>
        <v>0</v>
      </c>
      <c r="F472" s="7">
        <f t="shared" si="398"/>
        <v>0</v>
      </c>
      <c r="G472" s="7">
        <f t="shared" si="398"/>
        <v>616000</v>
      </c>
      <c r="H472" s="7">
        <f t="shared" si="398"/>
        <v>0</v>
      </c>
      <c r="I472" s="7">
        <f t="shared" si="398"/>
        <v>0</v>
      </c>
      <c r="J472" s="7">
        <f t="shared" si="398"/>
        <v>30000000</v>
      </c>
      <c r="K472" s="7">
        <f t="shared" si="398"/>
        <v>20452000</v>
      </c>
      <c r="L472" s="7">
        <f t="shared" si="382"/>
        <v>9548000</v>
      </c>
      <c r="M472" s="7">
        <f t="shared" si="398"/>
        <v>-616000</v>
      </c>
      <c r="N472" s="7">
        <f t="shared" si="398"/>
        <v>9548000</v>
      </c>
      <c r="O472" s="5">
        <f>(L472-N472)</f>
        <v>0</v>
      </c>
      <c r="P472" s="7">
        <f t="shared" si="398"/>
        <v>0</v>
      </c>
      <c r="Q472" s="7">
        <f t="shared" si="398"/>
        <v>9548000</v>
      </c>
      <c r="R472" s="7">
        <f t="shared" si="398"/>
        <v>0</v>
      </c>
      <c r="S472" s="7">
        <f t="shared" si="399"/>
        <v>0</v>
      </c>
      <c r="T472" s="7">
        <f t="shared" si="399"/>
        <v>9548000</v>
      </c>
      <c r="U472" s="7">
        <f t="shared" si="399"/>
        <v>0</v>
      </c>
      <c r="V472" s="7">
        <f t="shared" si="399"/>
        <v>9548000</v>
      </c>
      <c r="W472" s="7">
        <f t="shared" si="399"/>
        <v>0</v>
      </c>
      <c r="X472" s="46">
        <f t="shared" si="399"/>
        <v>0</v>
      </c>
    </row>
    <row r="473" spans="1:24" ht="39.75" customHeight="1">
      <c r="A473" s="34" t="s">
        <v>591</v>
      </c>
      <c r="B473" s="57" t="s">
        <v>53</v>
      </c>
      <c r="C473" s="6">
        <f>(C474+C475+C476)</f>
        <v>11760000000</v>
      </c>
      <c r="D473" s="6">
        <f aca="true" t="shared" si="400" ref="D473:X473">(D474+D475+D476)</f>
        <v>0</v>
      </c>
      <c r="E473" s="6">
        <f t="shared" si="400"/>
        <v>0</v>
      </c>
      <c r="F473" s="6">
        <f t="shared" si="400"/>
        <v>0</v>
      </c>
      <c r="G473" s="6">
        <f t="shared" si="400"/>
        <v>3</v>
      </c>
      <c r="H473" s="6">
        <f t="shared" si="400"/>
        <v>0</v>
      </c>
      <c r="I473" s="6">
        <f t="shared" si="400"/>
        <v>0</v>
      </c>
      <c r="J473" s="6">
        <f t="shared" si="400"/>
        <v>50000000</v>
      </c>
      <c r="K473" s="6">
        <f t="shared" si="400"/>
        <v>2172252957</v>
      </c>
      <c r="L473" s="4">
        <f t="shared" si="382"/>
        <v>9637747043</v>
      </c>
      <c r="M473" s="6">
        <f t="shared" si="400"/>
        <v>-3</v>
      </c>
      <c r="N473" s="6">
        <f t="shared" si="400"/>
        <v>9637747043</v>
      </c>
      <c r="O473" s="6">
        <f t="shared" si="400"/>
        <v>0</v>
      </c>
      <c r="P473" s="6">
        <f t="shared" si="400"/>
        <v>-3</v>
      </c>
      <c r="Q473" s="6">
        <f t="shared" si="400"/>
        <v>9637747043</v>
      </c>
      <c r="R473" s="6">
        <f t="shared" si="400"/>
        <v>0</v>
      </c>
      <c r="S473" s="6">
        <f t="shared" si="400"/>
        <v>1716907759</v>
      </c>
      <c r="T473" s="6">
        <f t="shared" si="400"/>
        <v>8047315694</v>
      </c>
      <c r="U473" s="6">
        <f t="shared" si="400"/>
        <v>1850612759</v>
      </c>
      <c r="V473" s="6">
        <f t="shared" si="400"/>
        <v>8047315694</v>
      </c>
      <c r="W473" s="6">
        <f t="shared" si="400"/>
        <v>0</v>
      </c>
      <c r="X473" s="38">
        <f t="shared" si="400"/>
        <v>0</v>
      </c>
    </row>
    <row r="474" spans="1:24" ht="33.75" customHeight="1">
      <c r="A474" s="36" t="s">
        <v>592</v>
      </c>
      <c r="B474" s="58" t="s">
        <v>54</v>
      </c>
      <c r="C474" s="9">
        <f aca="true" t="shared" si="401" ref="C474:K474">SUM(C148)</f>
        <v>10600000000</v>
      </c>
      <c r="D474" s="9">
        <f t="shared" si="401"/>
        <v>0</v>
      </c>
      <c r="E474" s="9">
        <f t="shared" si="401"/>
        <v>0</v>
      </c>
      <c r="F474" s="9">
        <f t="shared" si="401"/>
        <v>0</v>
      </c>
      <c r="G474" s="9">
        <f t="shared" si="401"/>
        <v>0</v>
      </c>
      <c r="H474" s="9">
        <f t="shared" si="401"/>
        <v>0</v>
      </c>
      <c r="I474" s="9">
        <f t="shared" si="401"/>
        <v>0</v>
      </c>
      <c r="J474" s="9">
        <f t="shared" si="401"/>
        <v>0</v>
      </c>
      <c r="K474" s="9">
        <f t="shared" si="401"/>
        <v>1656212361</v>
      </c>
      <c r="L474" s="5">
        <f t="shared" si="382"/>
        <v>8943787639</v>
      </c>
      <c r="M474" s="9">
        <f aca="true" t="shared" si="402" ref="M474:N476">SUM(M148)</f>
        <v>0</v>
      </c>
      <c r="N474" s="9">
        <f t="shared" si="402"/>
        <v>8943787639</v>
      </c>
      <c r="O474" s="5">
        <f aca="true" t="shared" si="403" ref="O474:O479">(L474-N474)</f>
        <v>0</v>
      </c>
      <c r="P474" s="9">
        <f aca="true" t="shared" si="404" ref="P474:Q476">SUM(P148)</f>
        <v>0</v>
      </c>
      <c r="Q474" s="9">
        <f t="shared" si="404"/>
        <v>8943787639</v>
      </c>
      <c r="R474" s="5">
        <f>N474-Q474</f>
        <v>0</v>
      </c>
      <c r="S474" s="9">
        <f aca="true" t="shared" si="405" ref="S474:V476">SUM(S148)</f>
        <v>1476166984</v>
      </c>
      <c r="T474" s="9">
        <f t="shared" si="405"/>
        <v>7409016255.6</v>
      </c>
      <c r="U474" s="9">
        <f t="shared" si="405"/>
        <v>1609871984</v>
      </c>
      <c r="V474" s="9">
        <f t="shared" si="405"/>
        <v>7409016255.6</v>
      </c>
      <c r="W474" s="5">
        <f>T474-V474</f>
        <v>0</v>
      </c>
      <c r="X474" s="37">
        <f>L474-Q474</f>
        <v>0</v>
      </c>
    </row>
    <row r="475" spans="1:24" ht="24.75" customHeight="1">
      <c r="A475" s="36" t="s">
        <v>593</v>
      </c>
      <c r="B475" s="58" t="s">
        <v>55</v>
      </c>
      <c r="C475" s="9">
        <f aca="true" t="shared" si="406" ref="C475:K475">SUM(C149)</f>
        <v>710000000</v>
      </c>
      <c r="D475" s="9">
        <f t="shared" si="406"/>
        <v>0</v>
      </c>
      <c r="E475" s="9">
        <f t="shared" si="406"/>
        <v>0</v>
      </c>
      <c r="F475" s="9">
        <f t="shared" si="406"/>
        <v>0</v>
      </c>
      <c r="G475" s="9">
        <f t="shared" si="406"/>
        <v>3</v>
      </c>
      <c r="H475" s="9">
        <f t="shared" si="406"/>
        <v>0</v>
      </c>
      <c r="I475" s="9">
        <f t="shared" si="406"/>
        <v>0</v>
      </c>
      <c r="J475" s="9">
        <f t="shared" si="406"/>
        <v>0</v>
      </c>
      <c r="K475" s="9">
        <f t="shared" si="406"/>
        <v>503172422</v>
      </c>
      <c r="L475" s="5">
        <f t="shared" si="382"/>
        <v>206827578</v>
      </c>
      <c r="M475" s="9">
        <f t="shared" si="402"/>
        <v>-3</v>
      </c>
      <c r="N475" s="9">
        <f t="shared" si="402"/>
        <v>206827578</v>
      </c>
      <c r="O475" s="5">
        <f t="shared" si="403"/>
        <v>0</v>
      </c>
      <c r="P475" s="9">
        <f t="shared" si="404"/>
        <v>-3</v>
      </c>
      <c r="Q475" s="9">
        <f t="shared" si="404"/>
        <v>206827578</v>
      </c>
      <c r="R475" s="5">
        <f>N475-Q475</f>
        <v>0</v>
      </c>
      <c r="S475" s="9">
        <f t="shared" si="405"/>
        <v>148715631</v>
      </c>
      <c r="T475" s="9">
        <f t="shared" si="405"/>
        <v>206827578</v>
      </c>
      <c r="U475" s="9">
        <f t="shared" si="405"/>
        <v>148715631</v>
      </c>
      <c r="V475" s="9">
        <f t="shared" si="405"/>
        <v>206827578</v>
      </c>
      <c r="W475" s="5">
        <f>T475-V475</f>
        <v>0</v>
      </c>
      <c r="X475" s="37">
        <f>L475-Q475</f>
        <v>0</v>
      </c>
    </row>
    <row r="476" spans="1:24" ht="42" customHeight="1">
      <c r="A476" s="36" t="s">
        <v>594</v>
      </c>
      <c r="B476" s="58" t="s">
        <v>133</v>
      </c>
      <c r="C476" s="9">
        <f aca="true" t="shared" si="407" ref="C476:K476">SUM(C150)</f>
        <v>450000000</v>
      </c>
      <c r="D476" s="9">
        <f t="shared" si="407"/>
        <v>0</v>
      </c>
      <c r="E476" s="9">
        <f t="shared" si="407"/>
        <v>0</v>
      </c>
      <c r="F476" s="9">
        <f t="shared" si="407"/>
        <v>0</v>
      </c>
      <c r="G476" s="9">
        <f t="shared" si="407"/>
        <v>0</v>
      </c>
      <c r="H476" s="9">
        <f t="shared" si="407"/>
        <v>0</v>
      </c>
      <c r="I476" s="9">
        <f t="shared" si="407"/>
        <v>0</v>
      </c>
      <c r="J476" s="9">
        <f t="shared" si="407"/>
        <v>50000000</v>
      </c>
      <c r="K476" s="9">
        <f t="shared" si="407"/>
        <v>12868174</v>
      </c>
      <c r="L476" s="5">
        <f t="shared" si="382"/>
        <v>487131826</v>
      </c>
      <c r="M476" s="9">
        <f t="shared" si="402"/>
        <v>0</v>
      </c>
      <c r="N476" s="9">
        <f t="shared" si="402"/>
        <v>487131826</v>
      </c>
      <c r="O476" s="5">
        <f t="shared" si="403"/>
        <v>0</v>
      </c>
      <c r="P476" s="9">
        <f t="shared" si="404"/>
        <v>0</v>
      </c>
      <c r="Q476" s="9">
        <f t="shared" si="404"/>
        <v>487131826</v>
      </c>
      <c r="R476" s="5">
        <f>N476-Q476</f>
        <v>0</v>
      </c>
      <c r="S476" s="9">
        <f t="shared" si="405"/>
        <v>92025144</v>
      </c>
      <c r="T476" s="9">
        <f t="shared" si="405"/>
        <v>431471860.4</v>
      </c>
      <c r="U476" s="9">
        <f t="shared" si="405"/>
        <v>92025144</v>
      </c>
      <c r="V476" s="9">
        <f t="shared" si="405"/>
        <v>431471860.4</v>
      </c>
      <c r="W476" s="5">
        <f>T476-V476</f>
        <v>0</v>
      </c>
      <c r="X476" s="37">
        <f>L476-Q476</f>
        <v>0</v>
      </c>
    </row>
    <row r="477" spans="1:24" ht="24.75" customHeight="1">
      <c r="A477" s="34" t="s">
        <v>597</v>
      </c>
      <c r="B477" s="57" t="s">
        <v>113</v>
      </c>
      <c r="C477" s="6">
        <f>SUM(C478:C479)</f>
        <v>2150000000</v>
      </c>
      <c r="D477" s="6">
        <f aca="true" t="shared" si="408" ref="D477:X477">SUM(D478:D479)</f>
        <v>0</v>
      </c>
      <c r="E477" s="6">
        <f t="shared" si="408"/>
        <v>0</v>
      </c>
      <c r="F477" s="6">
        <f t="shared" si="408"/>
        <v>0</v>
      </c>
      <c r="G477" s="6">
        <f t="shared" si="408"/>
        <v>2396354</v>
      </c>
      <c r="H477" s="6">
        <f t="shared" si="408"/>
        <v>0</v>
      </c>
      <c r="I477" s="6">
        <f t="shared" si="408"/>
        <v>0</v>
      </c>
      <c r="J477" s="6">
        <f t="shared" si="408"/>
        <v>30000000</v>
      </c>
      <c r="K477" s="6">
        <f t="shared" si="408"/>
        <v>270881651</v>
      </c>
      <c r="L477" s="4">
        <f t="shared" si="382"/>
        <v>1909118349</v>
      </c>
      <c r="M477" s="6">
        <f t="shared" si="408"/>
        <v>-2396354</v>
      </c>
      <c r="N477" s="6">
        <f t="shared" si="408"/>
        <v>1909118349</v>
      </c>
      <c r="O477" s="6">
        <f t="shared" si="408"/>
        <v>0</v>
      </c>
      <c r="P477" s="6">
        <f t="shared" si="408"/>
        <v>-398818</v>
      </c>
      <c r="Q477" s="6">
        <f t="shared" si="408"/>
        <v>1909118349</v>
      </c>
      <c r="R477" s="6">
        <f t="shared" si="408"/>
        <v>0</v>
      </c>
      <c r="S477" s="6">
        <f t="shared" si="408"/>
        <v>620011473</v>
      </c>
      <c r="T477" s="6">
        <f t="shared" si="408"/>
        <v>1834240685</v>
      </c>
      <c r="U477" s="6">
        <f t="shared" si="408"/>
        <v>675845713</v>
      </c>
      <c r="V477" s="6">
        <f t="shared" si="408"/>
        <v>1834240685</v>
      </c>
      <c r="W477" s="6">
        <f t="shared" si="408"/>
        <v>0</v>
      </c>
      <c r="X477" s="38">
        <f t="shared" si="408"/>
        <v>0</v>
      </c>
    </row>
    <row r="478" spans="1:24" ht="24.75" customHeight="1">
      <c r="A478" s="45" t="s">
        <v>595</v>
      </c>
      <c r="B478" s="58" t="s">
        <v>56</v>
      </c>
      <c r="C478" s="9">
        <f aca="true" t="shared" si="409" ref="C478:K478">SUM(C154)</f>
        <v>1900000000</v>
      </c>
      <c r="D478" s="9">
        <f t="shared" si="409"/>
        <v>0</v>
      </c>
      <c r="E478" s="9">
        <f t="shared" si="409"/>
        <v>0</v>
      </c>
      <c r="F478" s="9">
        <f t="shared" si="409"/>
        <v>0</v>
      </c>
      <c r="G478" s="9">
        <f t="shared" si="409"/>
        <v>1395856</v>
      </c>
      <c r="H478" s="9">
        <f t="shared" si="409"/>
        <v>0</v>
      </c>
      <c r="I478" s="9">
        <f t="shared" si="409"/>
        <v>0</v>
      </c>
      <c r="J478" s="9">
        <f t="shared" si="409"/>
        <v>0</v>
      </c>
      <c r="K478" s="9">
        <f t="shared" si="409"/>
        <v>259104803</v>
      </c>
      <c r="L478" s="5">
        <f t="shared" si="382"/>
        <v>1640895197</v>
      </c>
      <c r="M478" s="9">
        <f>SUM(M154)</f>
        <v>-1395856</v>
      </c>
      <c r="N478" s="9">
        <f>SUM(N154)</f>
        <v>1640895197</v>
      </c>
      <c r="O478" s="5">
        <f t="shared" si="403"/>
        <v>0</v>
      </c>
      <c r="P478" s="9">
        <f>SUM(P154)</f>
        <v>-398816</v>
      </c>
      <c r="Q478" s="9">
        <f>SUM(Q154)</f>
        <v>1640895197</v>
      </c>
      <c r="R478" s="5">
        <f>N478-Q478</f>
        <v>0</v>
      </c>
      <c r="S478" s="9">
        <f aca="true" t="shared" si="410" ref="S478:V479">SUM(S154)</f>
        <v>449731549</v>
      </c>
      <c r="T478" s="9">
        <f t="shared" si="410"/>
        <v>1566017533</v>
      </c>
      <c r="U478" s="9">
        <f t="shared" si="410"/>
        <v>505565789</v>
      </c>
      <c r="V478" s="9">
        <f t="shared" si="410"/>
        <v>1566017533</v>
      </c>
      <c r="W478" s="5">
        <f>T478-V478</f>
        <v>0</v>
      </c>
      <c r="X478" s="37">
        <f>L478-Q478</f>
        <v>0</v>
      </c>
    </row>
    <row r="479" spans="1:24" ht="24.75" customHeight="1">
      <c r="A479" s="45" t="s">
        <v>596</v>
      </c>
      <c r="B479" s="58" t="s">
        <v>57</v>
      </c>
      <c r="C479" s="9">
        <f aca="true" t="shared" si="411" ref="C479:K479">SUM(C155)</f>
        <v>250000000</v>
      </c>
      <c r="D479" s="9">
        <f t="shared" si="411"/>
        <v>0</v>
      </c>
      <c r="E479" s="9">
        <f t="shared" si="411"/>
        <v>0</v>
      </c>
      <c r="F479" s="9">
        <f t="shared" si="411"/>
        <v>0</v>
      </c>
      <c r="G479" s="9">
        <f t="shared" si="411"/>
        <v>1000498</v>
      </c>
      <c r="H479" s="9">
        <f t="shared" si="411"/>
        <v>0</v>
      </c>
      <c r="I479" s="9">
        <f t="shared" si="411"/>
        <v>0</v>
      </c>
      <c r="J479" s="9">
        <f t="shared" si="411"/>
        <v>30000000</v>
      </c>
      <c r="K479" s="9">
        <f t="shared" si="411"/>
        <v>11776848</v>
      </c>
      <c r="L479" s="5">
        <f t="shared" si="382"/>
        <v>268223152</v>
      </c>
      <c r="M479" s="9">
        <f>SUM(M155)</f>
        <v>-1000498</v>
      </c>
      <c r="N479" s="9">
        <f>SUM(N155)</f>
        <v>268223152</v>
      </c>
      <c r="O479" s="5">
        <f t="shared" si="403"/>
        <v>0</v>
      </c>
      <c r="P479" s="9">
        <f>SUM(P155)</f>
        <v>-2</v>
      </c>
      <c r="Q479" s="9">
        <f>SUM(Q155)</f>
        <v>268223152</v>
      </c>
      <c r="R479" s="5">
        <f>N479-Q479</f>
        <v>0</v>
      </c>
      <c r="S479" s="9">
        <f t="shared" si="410"/>
        <v>170279924</v>
      </c>
      <c r="T479" s="9">
        <f t="shared" si="410"/>
        <v>268223152</v>
      </c>
      <c r="U479" s="9">
        <f t="shared" si="410"/>
        <v>170279924</v>
      </c>
      <c r="V479" s="9">
        <f t="shared" si="410"/>
        <v>268223152</v>
      </c>
      <c r="W479" s="5">
        <f>T479-V479</f>
        <v>0</v>
      </c>
      <c r="X479" s="37">
        <f>L479-Q479</f>
        <v>0</v>
      </c>
    </row>
    <row r="480" spans="1:24" ht="24.75" customHeight="1">
      <c r="A480" s="34" t="s">
        <v>598</v>
      </c>
      <c r="B480" s="57" t="s">
        <v>58</v>
      </c>
      <c r="C480" s="6">
        <f>SUM(C481+C483+C485+C487)</f>
        <v>12170000000</v>
      </c>
      <c r="D480" s="6">
        <f aca="true" t="shared" si="412" ref="D480:X480">SUM(D481+D483+D485+D487)</f>
        <v>0</v>
      </c>
      <c r="E480" s="6">
        <f t="shared" si="412"/>
        <v>0</v>
      </c>
      <c r="F480" s="6">
        <f t="shared" si="412"/>
        <v>0</v>
      </c>
      <c r="G480" s="6">
        <f t="shared" si="412"/>
        <v>30448530.95</v>
      </c>
      <c r="H480" s="6">
        <f t="shared" si="412"/>
        <v>0</v>
      </c>
      <c r="I480" s="6">
        <f t="shared" si="412"/>
        <v>0</v>
      </c>
      <c r="J480" s="6">
        <f t="shared" si="412"/>
        <v>299144000</v>
      </c>
      <c r="K480" s="6">
        <f t="shared" si="412"/>
        <v>6028479309.95</v>
      </c>
      <c r="L480" s="4">
        <f t="shared" si="382"/>
        <v>6440664690.05</v>
      </c>
      <c r="M480" s="6">
        <f t="shared" si="412"/>
        <v>-25448530.95</v>
      </c>
      <c r="N480" s="6">
        <f t="shared" si="412"/>
        <v>6440664690.05</v>
      </c>
      <c r="O480" s="6">
        <f t="shared" si="412"/>
        <v>-2.9685907065868378E-09</v>
      </c>
      <c r="P480" s="6">
        <f t="shared" si="412"/>
        <v>295469.05</v>
      </c>
      <c r="Q480" s="6">
        <f t="shared" si="412"/>
        <v>6440664690.05</v>
      </c>
      <c r="R480" s="6">
        <f t="shared" si="412"/>
        <v>0</v>
      </c>
      <c r="S480" s="6">
        <f t="shared" si="412"/>
        <v>1300139635.05</v>
      </c>
      <c r="T480" s="6">
        <f t="shared" si="412"/>
        <v>3823885109.05</v>
      </c>
      <c r="U480" s="6">
        <f t="shared" si="412"/>
        <v>1300139635.05</v>
      </c>
      <c r="V480" s="6">
        <f t="shared" si="412"/>
        <v>3823885109.05</v>
      </c>
      <c r="W480" s="6">
        <f t="shared" si="412"/>
        <v>0</v>
      </c>
      <c r="X480" s="38">
        <f t="shared" si="412"/>
        <v>-2.9685907065868378E-09</v>
      </c>
    </row>
    <row r="481" spans="1:24" ht="24.75" customHeight="1">
      <c r="A481" s="34" t="s">
        <v>599</v>
      </c>
      <c r="B481" s="57" t="s">
        <v>59</v>
      </c>
      <c r="C481" s="6">
        <f>SUM(C482)</f>
        <v>50000000</v>
      </c>
      <c r="D481" s="6">
        <f aca="true" t="shared" si="413" ref="D481:X481">SUM(D482)</f>
        <v>0</v>
      </c>
      <c r="E481" s="6">
        <f t="shared" si="413"/>
        <v>0</v>
      </c>
      <c r="F481" s="6">
        <f t="shared" si="413"/>
        <v>0</v>
      </c>
      <c r="G481" s="6">
        <f t="shared" si="413"/>
        <v>29704530.95</v>
      </c>
      <c r="H481" s="6">
        <f t="shared" si="413"/>
        <v>0</v>
      </c>
      <c r="I481" s="6">
        <f t="shared" si="413"/>
        <v>0</v>
      </c>
      <c r="J481" s="6">
        <f t="shared" si="413"/>
        <v>0</v>
      </c>
      <c r="K481" s="6">
        <f t="shared" si="413"/>
        <v>49704530.95</v>
      </c>
      <c r="L481" s="4">
        <f t="shared" si="382"/>
        <v>295469.049999997</v>
      </c>
      <c r="M481" s="6">
        <f t="shared" si="413"/>
        <v>-24704530.95</v>
      </c>
      <c r="N481" s="6">
        <f t="shared" si="413"/>
        <v>295469.05</v>
      </c>
      <c r="O481" s="6">
        <f t="shared" si="413"/>
        <v>-2.9685907065868378E-09</v>
      </c>
      <c r="P481" s="6">
        <f t="shared" si="413"/>
        <v>295469.05</v>
      </c>
      <c r="Q481" s="6">
        <f t="shared" si="413"/>
        <v>295469.05</v>
      </c>
      <c r="R481" s="6">
        <f t="shared" si="413"/>
        <v>0</v>
      </c>
      <c r="S481" s="6">
        <f t="shared" si="413"/>
        <v>295469.05</v>
      </c>
      <c r="T481" s="6">
        <f t="shared" si="413"/>
        <v>295469.05</v>
      </c>
      <c r="U481" s="6">
        <f t="shared" si="413"/>
        <v>295469.05</v>
      </c>
      <c r="V481" s="6">
        <f t="shared" si="413"/>
        <v>295469.05</v>
      </c>
      <c r="W481" s="6">
        <f t="shared" si="413"/>
        <v>0</v>
      </c>
      <c r="X481" s="38">
        <f t="shared" si="413"/>
        <v>-2.9685907065868378E-09</v>
      </c>
    </row>
    <row r="482" spans="1:24" ht="24.75" customHeight="1">
      <c r="A482" s="36" t="s">
        <v>600</v>
      </c>
      <c r="B482" s="58" t="s">
        <v>60</v>
      </c>
      <c r="C482" s="9">
        <f aca="true" t="shared" si="414" ref="C482:K482">SUM(C160)</f>
        <v>50000000</v>
      </c>
      <c r="D482" s="9">
        <f t="shared" si="414"/>
        <v>0</v>
      </c>
      <c r="E482" s="9">
        <f t="shared" si="414"/>
        <v>0</v>
      </c>
      <c r="F482" s="9">
        <f t="shared" si="414"/>
        <v>0</v>
      </c>
      <c r="G482" s="9">
        <f t="shared" si="414"/>
        <v>29704530.95</v>
      </c>
      <c r="H482" s="9">
        <f t="shared" si="414"/>
        <v>0</v>
      </c>
      <c r="I482" s="9">
        <f t="shared" si="414"/>
        <v>0</v>
      </c>
      <c r="J482" s="9">
        <f t="shared" si="414"/>
        <v>0</v>
      </c>
      <c r="K482" s="9">
        <f t="shared" si="414"/>
        <v>49704530.95</v>
      </c>
      <c r="L482" s="5">
        <f t="shared" si="382"/>
        <v>295469.049999997</v>
      </c>
      <c r="M482" s="9">
        <f>SUM(M160)</f>
        <v>-24704530.95</v>
      </c>
      <c r="N482" s="9">
        <f>SUM(N160)</f>
        <v>295469.05</v>
      </c>
      <c r="O482" s="5">
        <f>(L482-N482)</f>
        <v>-2.9685907065868378E-09</v>
      </c>
      <c r="P482" s="9">
        <f>SUM(P160)</f>
        <v>295469.05</v>
      </c>
      <c r="Q482" s="9">
        <f>SUM(Q160)</f>
        <v>295469.05</v>
      </c>
      <c r="R482" s="5">
        <f>N482-Q482</f>
        <v>0</v>
      </c>
      <c r="S482" s="9">
        <f>SUM(S160)</f>
        <v>295469.05</v>
      </c>
      <c r="T482" s="9">
        <f>SUM(T160)</f>
        <v>295469.05</v>
      </c>
      <c r="U482" s="9">
        <f>SUM(U160)</f>
        <v>295469.05</v>
      </c>
      <c r="V482" s="9">
        <f>SUM(V160)</f>
        <v>295469.05</v>
      </c>
      <c r="W482" s="5">
        <f>T482-V482</f>
        <v>0</v>
      </c>
      <c r="X482" s="37">
        <f>L482-Q482</f>
        <v>-2.9685907065868378E-09</v>
      </c>
    </row>
    <row r="483" spans="1:24" ht="38.25" customHeight="1">
      <c r="A483" s="34" t="s">
        <v>603</v>
      </c>
      <c r="B483" s="57" t="s">
        <v>61</v>
      </c>
      <c r="C483" s="6">
        <f>SUM(C484)</f>
        <v>11400000000</v>
      </c>
      <c r="D483" s="6">
        <f aca="true" t="shared" si="415" ref="D483:X483">SUM(D484)</f>
        <v>0</v>
      </c>
      <c r="E483" s="6">
        <f t="shared" si="415"/>
        <v>0</v>
      </c>
      <c r="F483" s="6">
        <f t="shared" si="415"/>
        <v>0</v>
      </c>
      <c r="G483" s="6">
        <f t="shared" si="415"/>
        <v>0</v>
      </c>
      <c r="H483" s="6">
        <f t="shared" si="415"/>
        <v>0</v>
      </c>
      <c r="I483" s="6">
        <f t="shared" si="415"/>
        <v>0</v>
      </c>
      <c r="J483" s="6">
        <f t="shared" si="415"/>
        <v>0</v>
      </c>
      <c r="K483" s="6">
        <f t="shared" si="415"/>
        <v>5898030779</v>
      </c>
      <c r="L483" s="4">
        <f t="shared" si="382"/>
        <v>5501969221</v>
      </c>
      <c r="M483" s="6">
        <f t="shared" si="415"/>
        <v>0</v>
      </c>
      <c r="N483" s="6">
        <f t="shared" si="415"/>
        <v>5501969221</v>
      </c>
      <c r="O483" s="6">
        <f t="shared" si="415"/>
        <v>0</v>
      </c>
      <c r="P483" s="6">
        <f t="shared" si="415"/>
        <v>0</v>
      </c>
      <c r="Q483" s="6">
        <f t="shared" si="415"/>
        <v>5501969221</v>
      </c>
      <c r="R483" s="6">
        <f t="shared" si="415"/>
        <v>0</v>
      </c>
      <c r="S483" s="6">
        <f t="shared" si="415"/>
        <v>1031729880</v>
      </c>
      <c r="T483" s="6">
        <f t="shared" si="415"/>
        <v>2885189640</v>
      </c>
      <c r="U483" s="6">
        <f t="shared" si="415"/>
        <v>1031729880</v>
      </c>
      <c r="V483" s="6">
        <f t="shared" si="415"/>
        <v>2885189640</v>
      </c>
      <c r="W483" s="6">
        <f t="shared" si="415"/>
        <v>0</v>
      </c>
      <c r="X483" s="38">
        <f t="shared" si="415"/>
        <v>0</v>
      </c>
    </row>
    <row r="484" spans="1:24" ht="30.75" customHeight="1">
      <c r="A484" s="36" t="s">
        <v>604</v>
      </c>
      <c r="B484" s="58" t="s">
        <v>114</v>
      </c>
      <c r="C484" s="9">
        <f aca="true" t="shared" si="416" ref="C484:K484">SUM(C162)</f>
        <v>11400000000</v>
      </c>
      <c r="D484" s="9">
        <f t="shared" si="416"/>
        <v>0</v>
      </c>
      <c r="E484" s="9">
        <f t="shared" si="416"/>
        <v>0</v>
      </c>
      <c r="F484" s="9">
        <f t="shared" si="416"/>
        <v>0</v>
      </c>
      <c r="G484" s="9">
        <f t="shared" si="416"/>
        <v>0</v>
      </c>
      <c r="H484" s="9">
        <f t="shared" si="416"/>
        <v>0</v>
      </c>
      <c r="I484" s="9">
        <f t="shared" si="416"/>
        <v>0</v>
      </c>
      <c r="J484" s="9">
        <f t="shared" si="416"/>
        <v>0</v>
      </c>
      <c r="K484" s="9">
        <f t="shared" si="416"/>
        <v>5898030779</v>
      </c>
      <c r="L484" s="5">
        <f t="shared" si="382"/>
        <v>5501969221</v>
      </c>
      <c r="M484" s="9">
        <f>SUM(M162)</f>
        <v>0</v>
      </c>
      <c r="N484" s="9">
        <f>SUM(N162)</f>
        <v>5501969221</v>
      </c>
      <c r="O484" s="5">
        <f>(L484-N484)</f>
        <v>0</v>
      </c>
      <c r="P484" s="9">
        <f>SUM(P162)</f>
        <v>0</v>
      </c>
      <c r="Q484" s="9">
        <f>SUM(Q162)</f>
        <v>5501969221</v>
      </c>
      <c r="R484" s="5">
        <f>N484-Q484</f>
        <v>0</v>
      </c>
      <c r="S484" s="9">
        <f>SUM(S162)</f>
        <v>1031729880</v>
      </c>
      <c r="T484" s="9">
        <f>SUM(T162)</f>
        <v>2885189640</v>
      </c>
      <c r="U484" s="9">
        <f>SUM(U162)</f>
        <v>1031729880</v>
      </c>
      <c r="V484" s="9">
        <f>SUM(V162)</f>
        <v>2885189640</v>
      </c>
      <c r="W484" s="5">
        <f>T484-V484</f>
        <v>0</v>
      </c>
      <c r="X484" s="37">
        <f>L484-Q484</f>
        <v>0</v>
      </c>
    </row>
    <row r="485" spans="1:24" ht="37.5" customHeight="1">
      <c r="A485" s="34" t="s">
        <v>601</v>
      </c>
      <c r="B485" s="57" t="s">
        <v>62</v>
      </c>
      <c r="C485" s="6">
        <f>SUM(C486)</f>
        <v>640000000</v>
      </c>
      <c r="D485" s="6">
        <f aca="true" t="shared" si="417" ref="D485:X485">SUM(D486)</f>
        <v>0</v>
      </c>
      <c r="E485" s="6">
        <f t="shared" si="417"/>
        <v>0</v>
      </c>
      <c r="F485" s="6">
        <f t="shared" si="417"/>
        <v>0</v>
      </c>
      <c r="G485" s="6">
        <f t="shared" si="417"/>
        <v>744000</v>
      </c>
      <c r="H485" s="6">
        <f t="shared" si="417"/>
        <v>0</v>
      </c>
      <c r="I485" s="6">
        <f t="shared" si="417"/>
        <v>0</v>
      </c>
      <c r="J485" s="6">
        <f t="shared" si="417"/>
        <v>299144000</v>
      </c>
      <c r="K485" s="6">
        <f t="shared" si="417"/>
        <v>744000</v>
      </c>
      <c r="L485" s="4">
        <f t="shared" si="382"/>
        <v>938400000</v>
      </c>
      <c r="M485" s="6">
        <f t="shared" si="417"/>
        <v>-744000</v>
      </c>
      <c r="N485" s="6">
        <f t="shared" si="417"/>
        <v>938400000</v>
      </c>
      <c r="O485" s="6">
        <f t="shared" si="417"/>
        <v>0</v>
      </c>
      <c r="P485" s="6">
        <f t="shared" si="417"/>
        <v>0</v>
      </c>
      <c r="Q485" s="6">
        <f t="shared" si="417"/>
        <v>938400000</v>
      </c>
      <c r="R485" s="6">
        <f t="shared" si="417"/>
        <v>0</v>
      </c>
      <c r="S485" s="6">
        <f t="shared" si="417"/>
        <v>268114286</v>
      </c>
      <c r="T485" s="6">
        <f t="shared" si="417"/>
        <v>938400000</v>
      </c>
      <c r="U485" s="6">
        <f t="shared" si="417"/>
        <v>268114286</v>
      </c>
      <c r="V485" s="6">
        <f t="shared" si="417"/>
        <v>938400000</v>
      </c>
      <c r="W485" s="6">
        <f t="shared" si="417"/>
        <v>0</v>
      </c>
      <c r="X485" s="38">
        <f t="shared" si="417"/>
        <v>0</v>
      </c>
    </row>
    <row r="486" spans="1:24" ht="30.75" customHeight="1">
      <c r="A486" s="36" t="s">
        <v>602</v>
      </c>
      <c r="B486" s="58" t="s">
        <v>63</v>
      </c>
      <c r="C486" s="9">
        <f aca="true" t="shared" si="418" ref="C486:K486">SUM(C164)</f>
        <v>640000000</v>
      </c>
      <c r="D486" s="9">
        <f t="shared" si="418"/>
        <v>0</v>
      </c>
      <c r="E486" s="9">
        <f t="shared" si="418"/>
        <v>0</v>
      </c>
      <c r="F486" s="9">
        <f t="shared" si="418"/>
        <v>0</v>
      </c>
      <c r="G486" s="9">
        <f t="shared" si="418"/>
        <v>744000</v>
      </c>
      <c r="H486" s="9">
        <f t="shared" si="418"/>
        <v>0</v>
      </c>
      <c r="I486" s="9">
        <f t="shared" si="418"/>
        <v>0</v>
      </c>
      <c r="J486" s="9">
        <f t="shared" si="418"/>
        <v>299144000</v>
      </c>
      <c r="K486" s="9">
        <f t="shared" si="418"/>
        <v>744000</v>
      </c>
      <c r="L486" s="5">
        <f t="shared" si="382"/>
        <v>938400000</v>
      </c>
      <c r="M486" s="9">
        <f>SUM(M164)</f>
        <v>-744000</v>
      </c>
      <c r="N486" s="9">
        <f>SUM(N164)</f>
        <v>938400000</v>
      </c>
      <c r="O486" s="5">
        <f>(L486-N486)</f>
        <v>0</v>
      </c>
      <c r="P486" s="9">
        <f>SUM(P164)</f>
        <v>0</v>
      </c>
      <c r="Q486" s="9">
        <f>SUM(Q164)</f>
        <v>938400000</v>
      </c>
      <c r="R486" s="5">
        <f>N486-Q486</f>
        <v>0</v>
      </c>
      <c r="S486" s="9">
        <f>SUM(S164)</f>
        <v>268114286</v>
      </c>
      <c r="T486" s="9">
        <f>SUM(T164)</f>
        <v>938400000</v>
      </c>
      <c r="U486" s="9">
        <f>SUM(U164)</f>
        <v>268114286</v>
      </c>
      <c r="V486" s="9">
        <f>SUM(V164)</f>
        <v>938400000</v>
      </c>
      <c r="W486" s="5">
        <f>T486-V486</f>
        <v>0</v>
      </c>
      <c r="X486" s="37">
        <f>L486-Q486</f>
        <v>0</v>
      </c>
    </row>
    <row r="487" spans="1:24" ht="24.75" customHeight="1">
      <c r="A487" s="34" t="s">
        <v>605</v>
      </c>
      <c r="B487" s="57" t="s">
        <v>115</v>
      </c>
      <c r="C487" s="6">
        <f>SUM(C488:C489)</f>
        <v>80000000</v>
      </c>
      <c r="D487" s="6">
        <f aca="true" t="shared" si="419" ref="D487:X487">SUM(D488:D489)</f>
        <v>0</v>
      </c>
      <c r="E487" s="6">
        <f t="shared" si="419"/>
        <v>0</v>
      </c>
      <c r="F487" s="6">
        <f t="shared" si="419"/>
        <v>0</v>
      </c>
      <c r="G487" s="6">
        <f t="shared" si="419"/>
        <v>0</v>
      </c>
      <c r="H487" s="6">
        <f t="shared" si="419"/>
        <v>0</v>
      </c>
      <c r="I487" s="6">
        <f t="shared" si="419"/>
        <v>0</v>
      </c>
      <c r="J487" s="6">
        <f t="shared" si="419"/>
        <v>0</v>
      </c>
      <c r="K487" s="6">
        <f t="shared" si="419"/>
        <v>80000000</v>
      </c>
      <c r="L487" s="4">
        <f t="shared" si="382"/>
        <v>0</v>
      </c>
      <c r="M487" s="6">
        <f t="shared" si="419"/>
        <v>0</v>
      </c>
      <c r="N487" s="6">
        <f t="shared" si="419"/>
        <v>0</v>
      </c>
      <c r="O487" s="6">
        <f t="shared" si="419"/>
        <v>0</v>
      </c>
      <c r="P487" s="6">
        <f t="shared" si="419"/>
        <v>0</v>
      </c>
      <c r="Q487" s="6">
        <f t="shared" si="419"/>
        <v>0</v>
      </c>
      <c r="R487" s="6">
        <f t="shared" si="419"/>
        <v>0</v>
      </c>
      <c r="S487" s="6">
        <f t="shared" si="419"/>
        <v>0</v>
      </c>
      <c r="T487" s="6">
        <f t="shared" si="419"/>
        <v>0</v>
      </c>
      <c r="U487" s="6">
        <f t="shared" si="419"/>
        <v>0</v>
      </c>
      <c r="V487" s="6">
        <f t="shared" si="419"/>
        <v>0</v>
      </c>
      <c r="W487" s="6">
        <f t="shared" si="419"/>
        <v>0</v>
      </c>
      <c r="X487" s="38">
        <f t="shared" si="419"/>
        <v>0</v>
      </c>
    </row>
    <row r="488" spans="1:24" ht="24.75" customHeight="1">
      <c r="A488" s="36" t="s">
        <v>606</v>
      </c>
      <c r="B488" s="58" t="s">
        <v>116</v>
      </c>
      <c r="C488" s="9">
        <f aca="true" t="shared" si="420" ref="C488:K488">SUM(C166)</f>
        <v>20000000</v>
      </c>
      <c r="D488" s="9">
        <f t="shared" si="420"/>
        <v>0</v>
      </c>
      <c r="E488" s="9">
        <f t="shared" si="420"/>
        <v>0</v>
      </c>
      <c r="F488" s="9">
        <f t="shared" si="420"/>
        <v>0</v>
      </c>
      <c r="G488" s="9">
        <f t="shared" si="420"/>
        <v>0</v>
      </c>
      <c r="H488" s="9">
        <f t="shared" si="420"/>
        <v>0</v>
      </c>
      <c r="I488" s="9">
        <f t="shared" si="420"/>
        <v>0</v>
      </c>
      <c r="J488" s="9">
        <f t="shared" si="420"/>
        <v>0</v>
      </c>
      <c r="K488" s="9">
        <f t="shared" si="420"/>
        <v>20000000</v>
      </c>
      <c r="L488" s="5">
        <f t="shared" si="382"/>
        <v>0</v>
      </c>
      <c r="M488" s="9">
        <f>SUM(M166)</f>
        <v>0</v>
      </c>
      <c r="N488" s="9">
        <f>SUM(N166)</f>
        <v>0</v>
      </c>
      <c r="O488" s="5">
        <f>(L488-N488)</f>
        <v>0</v>
      </c>
      <c r="P488" s="9">
        <f>SUM(P166)</f>
        <v>0</v>
      </c>
      <c r="Q488" s="9">
        <f>SUM(Q166)</f>
        <v>0</v>
      </c>
      <c r="R488" s="5">
        <f>N488-Q488</f>
        <v>0</v>
      </c>
      <c r="S488" s="9">
        <f aca="true" t="shared" si="421" ref="S488:V489">SUM(S166)</f>
        <v>0</v>
      </c>
      <c r="T488" s="9">
        <f t="shared" si="421"/>
        <v>0</v>
      </c>
      <c r="U488" s="9">
        <f t="shared" si="421"/>
        <v>0</v>
      </c>
      <c r="V488" s="9">
        <f t="shared" si="421"/>
        <v>0</v>
      </c>
      <c r="W488" s="5">
        <f>T488-V488</f>
        <v>0</v>
      </c>
      <c r="X488" s="37">
        <f>L488-Q488</f>
        <v>0</v>
      </c>
    </row>
    <row r="489" spans="1:24" ht="24.75" customHeight="1">
      <c r="A489" s="36" t="s">
        <v>607</v>
      </c>
      <c r="B489" s="58" t="s">
        <v>117</v>
      </c>
      <c r="C489" s="9">
        <f aca="true" t="shared" si="422" ref="C489:K489">SUM(C167)</f>
        <v>60000000</v>
      </c>
      <c r="D489" s="9">
        <f t="shared" si="422"/>
        <v>0</v>
      </c>
      <c r="E489" s="9">
        <f t="shared" si="422"/>
        <v>0</v>
      </c>
      <c r="F489" s="9">
        <f t="shared" si="422"/>
        <v>0</v>
      </c>
      <c r="G489" s="9">
        <f t="shared" si="422"/>
        <v>0</v>
      </c>
      <c r="H489" s="9">
        <f t="shared" si="422"/>
        <v>0</v>
      </c>
      <c r="I489" s="9">
        <f t="shared" si="422"/>
        <v>0</v>
      </c>
      <c r="J489" s="9">
        <f t="shared" si="422"/>
        <v>0</v>
      </c>
      <c r="K489" s="9">
        <f t="shared" si="422"/>
        <v>60000000</v>
      </c>
      <c r="L489" s="5">
        <f t="shared" si="382"/>
        <v>0</v>
      </c>
      <c r="M489" s="9">
        <f>SUM(M167)</f>
        <v>0</v>
      </c>
      <c r="N489" s="9">
        <f>SUM(N167)</f>
        <v>0</v>
      </c>
      <c r="O489" s="5">
        <f>(L489-N489)</f>
        <v>0</v>
      </c>
      <c r="P489" s="9">
        <f>SUM(P167)</f>
        <v>0</v>
      </c>
      <c r="Q489" s="9">
        <f>SUM(Q167)</f>
        <v>0</v>
      </c>
      <c r="R489" s="5">
        <f>N489-Q489</f>
        <v>0</v>
      </c>
      <c r="S489" s="9">
        <f t="shared" si="421"/>
        <v>0</v>
      </c>
      <c r="T489" s="9">
        <f t="shared" si="421"/>
        <v>0</v>
      </c>
      <c r="U489" s="9">
        <f t="shared" si="421"/>
        <v>0</v>
      </c>
      <c r="V489" s="9">
        <f t="shared" si="421"/>
        <v>0</v>
      </c>
      <c r="W489" s="5">
        <f>T489-V489</f>
        <v>0</v>
      </c>
      <c r="X489" s="37">
        <f>L489-Q489</f>
        <v>0</v>
      </c>
    </row>
    <row r="490" spans="1:24" ht="24.75" customHeight="1">
      <c r="A490" s="34" t="s">
        <v>455</v>
      </c>
      <c r="B490" s="57" t="s">
        <v>3</v>
      </c>
      <c r="C490" s="6">
        <f>SUM(C491)</f>
        <v>1500000000</v>
      </c>
      <c r="D490" s="6">
        <f aca="true" t="shared" si="423" ref="D490:X490">SUM(D491)</f>
        <v>0</v>
      </c>
      <c r="E490" s="6">
        <f t="shared" si="423"/>
        <v>170228853</v>
      </c>
      <c r="F490" s="6">
        <f t="shared" si="423"/>
        <v>0</v>
      </c>
      <c r="G490" s="6">
        <f t="shared" si="423"/>
        <v>0</v>
      </c>
      <c r="H490" s="6">
        <f t="shared" si="423"/>
        <v>0</v>
      </c>
      <c r="I490" s="6">
        <f t="shared" si="423"/>
        <v>170228853</v>
      </c>
      <c r="J490" s="6">
        <f t="shared" si="423"/>
        <v>95000000</v>
      </c>
      <c r="K490" s="6">
        <f t="shared" si="423"/>
        <v>95000000</v>
      </c>
      <c r="L490" s="4">
        <f aca="true" t="shared" si="424" ref="L490:L523">(C490+H490-I490+J490-K490)</f>
        <v>1329771147</v>
      </c>
      <c r="M490" s="6">
        <f t="shared" si="423"/>
        <v>207194652</v>
      </c>
      <c r="N490" s="6">
        <f t="shared" si="423"/>
        <v>1178237730</v>
      </c>
      <c r="O490" s="6">
        <f t="shared" si="423"/>
        <v>151533417</v>
      </c>
      <c r="P490" s="6">
        <f t="shared" si="423"/>
        <v>359744652</v>
      </c>
      <c r="Q490" s="6">
        <f t="shared" si="423"/>
        <v>1178237730</v>
      </c>
      <c r="R490" s="6">
        <f t="shared" si="423"/>
        <v>0</v>
      </c>
      <c r="S490" s="6">
        <f t="shared" si="423"/>
        <v>164900000</v>
      </c>
      <c r="T490" s="6">
        <f t="shared" si="423"/>
        <v>729443078</v>
      </c>
      <c r="U490" s="6">
        <f t="shared" si="423"/>
        <v>173100000</v>
      </c>
      <c r="V490" s="6">
        <f t="shared" si="423"/>
        <v>729443078</v>
      </c>
      <c r="W490" s="6">
        <f t="shared" si="423"/>
        <v>0</v>
      </c>
      <c r="X490" s="38">
        <f t="shared" si="423"/>
        <v>151533417</v>
      </c>
    </row>
    <row r="491" spans="1:24" ht="24.75" customHeight="1">
      <c r="A491" s="34" t="s">
        <v>609</v>
      </c>
      <c r="B491" s="60" t="s">
        <v>347</v>
      </c>
      <c r="C491" s="6">
        <f>(C492+C499+C501+C504+C510+C517)</f>
        <v>1500000000</v>
      </c>
      <c r="D491" s="6">
        <f aca="true" t="shared" si="425" ref="D491:M491">(D492+D499+D501+D504+D510+D517)</f>
        <v>0</v>
      </c>
      <c r="E491" s="6">
        <f t="shared" si="425"/>
        <v>170228853</v>
      </c>
      <c r="F491" s="6">
        <f t="shared" si="425"/>
        <v>0</v>
      </c>
      <c r="G491" s="6">
        <f t="shared" si="425"/>
        <v>0</v>
      </c>
      <c r="H491" s="6">
        <f t="shared" si="425"/>
        <v>0</v>
      </c>
      <c r="I491" s="6">
        <f t="shared" si="425"/>
        <v>170228853</v>
      </c>
      <c r="J491" s="6">
        <f t="shared" si="425"/>
        <v>95000000</v>
      </c>
      <c r="K491" s="6">
        <f t="shared" si="425"/>
        <v>95000000</v>
      </c>
      <c r="L491" s="6">
        <f t="shared" si="425"/>
        <v>1329771147</v>
      </c>
      <c r="M491" s="6">
        <f t="shared" si="425"/>
        <v>207194652</v>
      </c>
      <c r="N491" s="6">
        <f aca="true" t="shared" si="426" ref="N491:X491">(N492+N499+N501+N504+N510+N517)</f>
        <v>1178237730</v>
      </c>
      <c r="O491" s="6">
        <f t="shared" si="426"/>
        <v>151533417</v>
      </c>
      <c r="P491" s="6">
        <f t="shared" si="426"/>
        <v>359744652</v>
      </c>
      <c r="Q491" s="6">
        <f t="shared" si="426"/>
        <v>1178237730</v>
      </c>
      <c r="R491" s="6">
        <f t="shared" si="426"/>
        <v>0</v>
      </c>
      <c r="S491" s="6">
        <f t="shared" si="426"/>
        <v>164900000</v>
      </c>
      <c r="T491" s="6">
        <f t="shared" si="426"/>
        <v>729443078</v>
      </c>
      <c r="U491" s="6">
        <f t="shared" si="426"/>
        <v>173100000</v>
      </c>
      <c r="V491" s="6">
        <f t="shared" si="426"/>
        <v>729443078</v>
      </c>
      <c r="W491" s="6">
        <f t="shared" si="426"/>
        <v>0</v>
      </c>
      <c r="X491" s="38">
        <f t="shared" si="426"/>
        <v>151533417</v>
      </c>
    </row>
    <row r="492" spans="1:24" ht="24.75" customHeight="1">
      <c r="A492" s="34" t="s">
        <v>608</v>
      </c>
      <c r="B492" s="57" t="s">
        <v>349</v>
      </c>
      <c r="C492" s="6">
        <f>(C493)</f>
        <v>479998000</v>
      </c>
      <c r="D492" s="6">
        <f aca="true" t="shared" si="427" ref="D492:X492">(D493)</f>
        <v>0</v>
      </c>
      <c r="E492" s="6">
        <f t="shared" si="427"/>
        <v>170228853</v>
      </c>
      <c r="F492" s="6">
        <f t="shared" si="427"/>
        <v>0</v>
      </c>
      <c r="G492" s="6">
        <f t="shared" si="427"/>
        <v>0</v>
      </c>
      <c r="H492" s="6">
        <f t="shared" si="427"/>
        <v>0</v>
      </c>
      <c r="I492" s="6">
        <f t="shared" si="427"/>
        <v>170228853</v>
      </c>
      <c r="J492" s="6">
        <f t="shared" si="427"/>
        <v>20000000</v>
      </c>
      <c r="K492" s="6">
        <f t="shared" si="427"/>
        <v>0</v>
      </c>
      <c r="L492" s="4">
        <f t="shared" si="424"/>
        <v>329769147</v>
      </c>
      <c r="M492" s="6">
        <f t="shared" si="427"/>
        <v>-30000000</v>
      </c>
      <c r="N492" s="6">
        <f t="shared" si="427"/>
        <v>317456420</v>
      </c>
      <c r="O492" s="6">
        <f t="shared" si="427"/>
        <v>12312727</v>
      </c>
      <c r="P492" s="6">
        <f t="shared" si="427"/>
        <v>80550000</v>
      </c>
      <c r="Q492" s="6">
        <f t="shared" si="427"/>
        <v>317456420</v>
      </c>
      <c r="R492" s="6">
        <f t="shared" si="427"/>
        <v>0</v>
      </c>
      <c r="S492" s="6">
        <f t="shared" si="427"/>
        <v>60500000</v>
      </c>
      <c r="T492" s="6">
        <f t="shared" si="427"/>
        <v>193856420</v>
      </c>
      <c r="U492" s="6">
        <f t="shared" si="427"/>
        <v>60700000</v>
      </c>
      <c r="V492" s="6">
        <f t="shared" si="427"/>
        <v>193856420</v>
      </c>
      <c r="W492" s="6">
        <f t="shared" si="427"/>
        <v>0</v>
      </c>
      <c r="X492" s="38">
        <f t="shared" si="427"/>
        <v>12312727</v>
      </c>
    </row>
    <row r="493" spans="1:24" ht="37.5" customHeight="1">
      <c r="A493" s="34" t="s">
        <v>515</v>
      </c>
      <c r="B493" s="57" t="s">
        <v>351</v>
      </c>
      <c r="C493" s="6">
        <f>SUM(C494:C498)</f>
        <v>479998000</v>
      </c>
      <c r="D493" s="6">
        <f aca="true" t="shared" si="428" ref="D493:K493">SUM(D494:D498)</f>
        <v>0</v>
      </c>
      <c r="E493" s="6">
        <f t="shared" si="428"/>
        <v>170228853</v>
      </c>
      <c r="F493" s="6">
        <f t="shared" si="428"/>
        <v>0</v>
      </c>
      <c r="G493" s="6">
        <f t="shared" si="428"/>
        <v>0</v>
      </c>
      <c r="H493" s="6">
        <f t="shared" si="428"/>
        <v>0</v>
      </c>
      <c r="I493" s="6">
        <f t="shared" si="428"/>
        <v>170228853</v>
      </c>
      <c r="J493" s="6">
        <f t="shared" si="428"/>
        <v>20000000</v>
      </c>
      <c r="K493" s="6">
        <f t="shared" si="428"/>
        <v>0</v>
      </c>
      <c r="L493" s="4">
        <f t="shared" si="424"/>
        <v>329769147</v>
      </c>
      <c r="M493" s="6">
        <f aca="true" t="shared" si="429" ref="M493:X493">SUM(M494:M498)</f>
        <v>-30000000</v>
      </c>
      <c r="N493" s="6">
        <f t="shared" si="429"/>
        <v>317456420</v>
      </c>
      <c r="O493" s="6">
        <f t="shared" si="429"/>
        <v>12312727</v>
      </c>
      <c r="P493" s="6">
        <f t="shared" si="429"/>
        <v>80550000</v>
      </c>
      <c r="Q493" s="6">
        <f t="shared" si="429"/>
        <v>317456420</v>
      </c>
      <c r="R493" s="6">
        <f t="shared" si="429"/>
        <v>0</v>
      </c>
      <c r="S493" s="6">
        <f t="shared" si="429"/>
        <v>60500000</v>
      </c>
      <c r="T493" s="6">
        <f t="shared" si="429"/>
        <v>193856420</v>
      </c>
      <c r="U493" s="6">
        <f t="shared" si="429"/>
        <v>60700000</v>
      </c>
      <c r="V493" s="6">
        <f t="shared" si="429"/>
        <v>193856420</v>
      </c>
      <c r="W493" s="6">
        <f t="shared" si="429"/>
        <v>0</v>
      </c>
      <c r="X493" s="38">
        <f t="shared" si="429"/>
        <v>12312727</v>
      </c>
    </row>
    <row r="494" spans="1:24" ht="24.75" customHeight="1">
      <c r="A494" s="36" t="s">
        <v>516</v>
      </c>
      <c r="B494" s="58" t="s">
        <v>340</v>
      </c>
      <c r="C494" s="7">
        <f aca="true" t="shared" si="430" ref="C494:K494">C172</f>
        <v>249998000</v>
      </c>
      <c r="D494" s="7">
        <f t="shared" si="430"/>
        <v>0</v>
      </c>
      <c r="E494" s="7">
        <f t="shared" si="430"/>
        <v>48998000</v>
      </c>
      <c r="F494" s="7">
        <f t="shared" si="430"/>
        <v>0</v>
      </c>
      <c r="G494" s="7">
        <f t="shared" si="430"/>
        <v>0</v>
      </c>
      <c r="H494" s="7">
        <f t="shared" si="430"/>
        <v>0</v>
      </c>
      <c r="I494" s="7">
        <f t="shared" si="430"/>
        <v>48998000</v>
      </c>
      <c r="J494" s="7">
        <f t="shared" si="430"/>
        <v>0</v>
      </c>
      <c r="K494" s="7">
        <f t="shared" si="430"/>
        <v>0</v>
      </c>
      <c r="L494" s="5">
        <f t="shared" si="424"/>
        <v>201000000</v>
      </c>
      <c r="M494" s="7">
        <f aca="true" t="shared" si="431" ref="M494:N498">M172</f>
        <v>-30000000</v>
      </c>
      <c r="N494" s="7">
        <f t="shared" si="431"/>
        <v>201000000</v>
      </c>
      <c r="O494" s="5">
        <f>(L494-N494)</f>
        <v>0</v>
      </c>
      <c r="P494" s="7">
        <f aca="true" t="shared" si="432" ref="P494:Q498">P172</f>
        <v>70000000</v>
      </c>
      <c r="Q494" s="7">
        <f t="shared" si="432"/>
        <v>201000000</v>
      </c>
      <c r="R494" s="5">
        <f>N494-Q494</f>
        <v>0</v>
      </c>
      <c r="S494" s="7">
        <f aca="true" t="shared" si="433" ref="S494:V498">S172</f>
        <v>58000000</v>
      </c>
      <c r="T494" s="7">
        <f t="shared" si="433"/>
        <v>131000000</v>
      </c>
      <c r="U494" s="7">
        <f t="shared" si="433"/>
        <v>58000000</v>
      </c>
      <c r="V494" s="7">
        <f t="shared" si="433"/>
        <v>131000000</v>
      </c>
      <c r="W494" s="5">
        <f>T494-V494</f>
        <v>0</v>
      </c>
      <c r="X494" s="37">
        <f>L494-Q494</f>
        <v>0</v>
      </c>
    </row>
    <row r="495" spans="1:24" ht="24.75" customHeight="1">
      <c r="A495" s="36" t="s">
        <v>517</v>
      </c>
      <c r="B495" s="58" t="s">
        <v>64</v>
      </c>
      <c r="C495" s="7">
        <f aca="true" t="shared" si="434" ref="C495:K495">C173</f>
        <v>100000000</v>
      </c>
      <c r="D495" s="7">
        <f t="shared" si="434"/>
        <v>0</v>
      </c>
      <c r="E495" s="7">
        <f t="shared" si="434"/>
        <v>101480000</v>
      </c>
      <c r="F495" s="7">
        <f t="shared" si="434"/>
        <v>0</v>
      </c>
      <c r="G495" s="7">
        <f t="shared" si="434"/>
        <v>0</v>
      </c>
      <c r="H495" s="7">
        <f t="shared" si="434"/>
        <v>0</v>
      </c>
      <c r="I495" s="7">
        <f t="shared" si="434"/>
        <v>101480000</v>
      </c>
      <c r="J495" s="7">
        <f t="shared" si="434"/>
        <v>20000000</v>
      </c>
      <c r="K495" s="7">
        <f t="shared" si="434"/>
        <v>0</v>
      </c>
      <c r="L495" s="5">
        <f t="shared" si="424"/>
        <v>18520000</v>
      </c>
      <c r="M495" s="7">
        <f t="shared" si="431"/>
        <v>0</v>
      </c>
      <c r="N495" s="7">
        <f t="shared" si="431"/>
        <v>18520000</v>
      </c>
      <c r="O495" s="5">
        <f>(L495-N495)</f>
        <v>0</v>
      </c>
      <c r="P495" s="7">
        <f t="shared" si="432"/>
        <v>10550000</v>
      </c>
      <c r="Q495" s="7">
        <f t="shared" si="432"/>
        <v>18520000</v>
      </c>
      <c r="R495" s="5">
        <f>N495-Q495</f>
        <v>0</v>
      </c>
      <c r="S495" s="7">
        <f t="shared" si="433"/>
        <v>0</v>
      </c>
      <c r="T495" s="7">
        <f t="shared" si="433"/>
        <v>7970000</v>
      </c>
      <c r="U495" s="7">
        <f t="shared" si="433"/>
        <v>0</v>
      </c>
      <c r="V495" s="7">
        <f t="shared" si="433"/>
        <v>7970000</v>
      </c>
      <c r="W495" s="5">
        <f>T495-V495</f>
        <v>0</v>
      </c>
      <c r="X495" s="37">
        <f>L495-Q495</f>
        <v>0</v>
      </c>
    </row>
    <row r="496" spans="1:24" ht="24.75" customHeight="1">
      <c r="A496" s="36" t="s">
        <v>518</v>
      </c>
      <c r="B496" s="58" t="s">
        <v>65</v>
      </c>
      <c r="C496" s="7">
        <f aca="true" t="shared" si="435" ref="C496:K496">C174</f>
        <v>60000000</v>
      </c>
      <c r="D496" s="7">
        <f t="shared" si="435"/>
        <v>0</v>
      </c>
      <c r="E496" s="7">
        <f t="shared" si="435"/>
        <v>0</v>
      </c>
      <c r="F496" s="7">
        <f t="shared" si="435"/>
        <v>0</v>
      </c>
      <c r="G496" s="7">
        <f t="shared" si="435"/>
        <v>0</v>
      </c>
      <c r="H496" s="7">
        <f t="shared" si="435"/>
        <v>0</v>
      </c>
      <c r="I496" s="7">
        <f t="shared" si="435"/>
        <v>0</v>
      </c>
      <c r="J496" s="7">
        <f t="shared" si="435"/>
        <v>0</v>
      </c>
      <c r="K496" s="7">
        <f t="shared" si="435"/>
        <v>0</v>
      </c>
      <c r="L496" s="5">
        <f t="shared" si="424"/>
        <v>60000000</v>
      </c>
      <c r="M496" s="7">
        <f t="shared" si="431"/>
        <v>0</v>
      </c>
      <c r="N496" s="7">
        <f t="shared" si="431"/>
        <v>51146000</v>
      </c>
      <c r="O496" s="5">
        <f>(L496-N496)</f>
        <v>8854000</v>
      </c>
      <c r="P496" s="7">
        <f t="shared" si="432"/>
        <v>0</v>
      </c>
      <c r="Q496" s="7">
        <f t="shared" si="432"/>
        <v>51146000</v>
      </c>
      <c r="R496" s="5">
        <f>N496-Q496</f>
        <v>0</v>
      </c>
      <c r="S496" s="7">
        <f t="shared" si="433"/>
        <v>0</v>
      </c>
      <c r="T496" s="7">
        <f t="shared" si="433"/>
        <v>10596000</v>
      </c>
      <c r="U496" s="7">
        <f t="shared" si="433"/>
        <v>0</v>
      </c>
      <c r="V496" s="7">
        <f t="shared" si="433"/>
        <v>10596000</v>
      </c>
      <c r="W496" s="5">
        <f>T496-V496</f>
        <v>0</v>
      </c>
      <c r="X496" s="37">
        <f>L496-Q496</f>
        <v>8854000</v>
      </c>
    </row>
    <row r="497" spans="1:24" ht="24.75" customHeight="1">
      <c r="A497" s="36" t="s">
        <v>519</v>
      </c>
      <c r="B497" s="58" t="s">
        <v>66</v>
      </c>
      <c r="C497" s="7">
        <f aca="true" t="shared" si="436" ref="C497:K497">C175</f>
        <v>30000000</v>
      </c>
      <c r="D497" s="7">
        <f t="shared" si="436"/>
        <v>0</v>
      </c>
      <c r="E497" s="7">
        <f t="shared" si="436"/>
        <v>19750853</v>
      </c>
      <c r="F497" s="7">
        <f t="shared" si="436"/>
        <v>0</v>
      </c>
      <c r="G497" s="7">
        <f t="shared" si="436"/>
        <v>0</v>
      </c>
      <c r="H497" s="7">
        <f t="shared" si="436"/>
        <v>0</v>
      </c>
      <c r="I497" s="7">
        <f t="shared" si="436"/>
        <v>19750853</v>
      </c>
      <c r="J497" s="7">
        <f t="shared" si="436"/>
        <v>0</v>
      </c>
      <c r="K497" s="7">
        <f t="shared" si="436"/>
        <v>0</v>
      </c>
      <c r="L497" s="5">
        <f t="shared" si="424"/>
        <v>10249147</v>
      </c>
      <c r="M497" s="7">
        <f t="shared" si="431"/>
        <v>0</v>
      </c>
      <c r="N497" s="7">
        <f t="shared" si="431"/>
        <v>10000000</v>
      </c>
      <c r="O497" s="5">
        <f>(L497-N497)</f>
        <v>249147</v>
      </c>
      <c r="P497" s="7">
        <f t="shared" si="432"/>
        <v>0</v>
      </c>
      <c r="Q497" s="7">
        <f t="shared" si="432"/>
        <v>10000000</v>
      </c>
      <c r="R497" s="5">
        <f>N497-Q497</f>
        <v>0</v>
      </c>
      <c r="S497" s="7">
        <f t="shared" si="433"/>
        <v>0</v>
      </c>
      <c r="T497" s="7">
        <f t="shared" si="433"/>
        <v>10000000</v>
      </c>
      <c r="U497" s="7">
        <f t="shared" si="433"/>
        <v>0</v>
      </c>
      <c r="V497" s="7">
        <f t="shared" si="433"/>
        <v>10000000</v>
      </c>
      <c r="W497" s="5">
        <f>T497-V497</f>
        <v>0</v>
      </c>
      <c r="X497" s="37">
        <f>L497-Q497</f>
        <v>249147</v>
      </c>
    </row>
    <row r="498" spans="1:24" ht="24.75" customHeight="1">
      <c r="A498" s="36" t="s">
        <v>520</v>
      </c>
      <c r="B498" s="58" t="s">
        <v>128</v>
      </c>
      <c r="C498" s="7">
        <f aca="true" t="shared" si="437" ref="C498:K498">C176</f>
        <v>40000000</v>
      </c>
      <c r="D498" s="7">
        <f t="shared" si="437"/>
        <v>0</v>
      </c>
      <c r="E498" s="7">
        <f t="shared" si="437"/>
        <v>0</v>
      </c>
      <c r="F498" s="7">
        <f t="shared" si="437"/>
        <v>0</v>
      </c>
      <c r="G498" s="7">
        <f t="shared" si="437"/>
        <v>0</v>
      </c>
      <c r="H498" s="7">
        <f t="shared" si="437"/>
        <v>0</v>
      </c>
      <c r="I498" s="7">
        <f t="shared" si="437"/>
        <v>0</v>
      </c>
      <c r="J498" s="7">
        <f t="shared" si="437"/>
        <v>0</v>
      </c>
      <c r="K498" s="7">
        <f t="shared" si="437"/>
        <v>0</v>
      </c>
      <c r="L498" s="5">
        <f t="shared" si="424"/>
        <v>40000000</v>
      </c>
      <c r="M498" s="7">
        <f t="shared" si="431"/>
        <v>0</v>
      </c>
      <c r="N498" s="7">
        <f t="shared" si="431"/>
        <v>36790420</v>
      </c>
      <c r="O498" s="5">
        <f>(L498-N498)</f>
        <v>3209580</v>
      </c>
      <c r="P498" s="7">
        <f t="shared" si="432"/>
        <v>0</v>
      </c>
      <c r="Q498" s="7">
        <f t="shared" si="432"/>
        <v>36790420</v>
      </c>
      <c r="R498" s="5">
        <f>N498-Q498</f>
        <v>0</v>
      </c>
      <c r="S498" s="7">
        <f t="shared" si="433"/>
        <v>2500000</v>
      </c>
      <c r="T498" s="7">
        <f t="shared" si="433"/>
        <v>34290420</v>
      </c>
      <c r="U498" s="7">
        <f t="shared" si="433"/>
        <v>2700000</v>
      </c>
      <c r="V498" s="7">
        <f t="shared" si="433"/>
        <v>34290420</v>
      </c>
      <c r="W498" s="5">
        <f>T498-V498</f>
        <v>0</v>
      </c>
      <c r="X498" s="37">
        <f>L498-Q498</f>
        <v>3209580</v>
      </c>
    </row>
    <row r="499" spans="1:24" ht="24.75" customHeight="1">
      <c r="A499" s="34" t="s">
        <v>521</v>
      </c>
      <c r="B499" s="57" t="s">
        <v>353</v>
      </c>
      <c r="C499" s="6">
        <f>C500</f>
        <v>20000000</v>
      </c>
      <c r="D499" s="6">
        <f aca="true" t="shared" si="438" ref="D499:K499">D500</f>
        <v>0</v>
      </c>
      <c r="E499" s="6">
        <f t="shared" si="438"/>
        <v>0</v>
      </c>
      <c r="F499" s="6">
        <f t="shared" si="438"/>
        <v>0</v>
      </c>
      <c r="G499" s="6">
        <f t="shared" si="438"/>
        <v>0</v>
      </c>
      <c r="H499" s="6">
        <f t="shared" si="438"/>
        <v>0</v>
      </c>
      <c r="I499" s="6">
        <f t="shared" si="438"/>
        <v>0</v>
      </c>
      <c r="J499" s="6">
        <f t="shared" si="438"/>
        <v>0</v>
      </c>
      <c r="K499" s="6">
        <f t="shared" si="438"/>
        <v>0</v>
      </c>
      <c r="L499" s="4">
        <f t="shared" si="424"/>
        <v>20000000</v>
      </c>
      <c r="M499" s="6">
        <f aca="true" t="shared" si="439" ref="M499:X499">M500</f>
        <v>0</v>
      </c>
      <c r="N499" s="6">
        <f t="shared" si="439"/>
        <v>0</v>
      </c>
      <c r="O499" s="6">
        <f t="shared" si="439"/>
        <v>20000000</v>
      </c>
      <c r="P499" s="6">
        <f t="shared" si="439"/>
        <v>0</v>
      </c>
      <c r="Q499" s="6">
        <f t="shared" si="439"/>
        <v>0</v>
      </c>
      <c r="R499" s="6">
        <f t="shared" si="439"/>
        <v>0</v>
      </c>
      <c r="S499" s="6">
        <f t="shared" si="439"/>
        <v>0</v>
      </c>
      <c r="T499" s="6">
        <f t="shared" si="439"/>
        <v>0</v>
      </c>
      <c r="U499" s="6">
        <f t="shared" si="439"/>
        <v>0</v>
      </c>
      <c r="V499" s="6">
        <f t="shared" si="439"/>
        <v>0</v>
      </c>
      <c r="W499" s="6">
        <f t="shared" si="439"/>
        <v>0</v>
      </c>
      <c r="X499" s="38">
        <f t="shared" si="439"/>
        <v>20000000</v>
      </c>
    </row>
    <row r="500" spans="1:24" ht="24.75" customHeight="1">
      <c r="A500" s="36" t="s">
        <v>522</v>
      </c>
      <c r="B500" s="58" t="s">
        <v>120</v>
      </c>
      <c r="C500" s="7">
        <f aca="true" t="shared" si="440" ref="C500:K500">C178</f>
        <v>20000000</v>
      </c>
      <c r="D500" s="7">
        <f t="shared" si="440"/>
        <v>0</v>
      </c>
      <c r="E500" s="7">
        <f t="shared" si="440"/>
        <v>0</v>
      </c>
      <c r="F500" s="7">
        <f t="shared" si="440"/>
        <v>0</v>
      </c>
      <c r="G500" s="7">
        <f t="shared" si="440"/>
        <v>0</v>
      </c>
      <c r="H500" s="7">
        <f t="shared" si="440"/>
        <v>0</v>
      </c>
      <c r="I500" s="7">
        <f t="shared" si="440"/>
        <v>0</v>
      </c>
      <c r="J500" s="7">
        <f t="shared" si="440"/>
        <v>0</v>
      </c>
      <c r="K500" s="7">
        <f t="shared" si="440"/>
        <v>0</v>
      </c>
      <c r="L500" s="5">
        <f t="shared" si="424"/>
        <v>20000000</v>
      </c>
      <c r="M500" s="7">
        <f>M178</f>
        <v>0</v>
      </c>
      <c r="N500" s="7">
        <f>N178</f>
        <v>0</v>
      </c>
      <c r="O500" s="5">
        <f>(L500-N500)</f>
        <v>20000000</v>
      </c>
      <c r="P500" s="7">
        <f>P178</f>
        <v>0</v>
      </c>
      <c r="Q500" s="7">
        <f>Q178</f>
        <v>0</v>
      </c>
      <c r="R500" s="5">
        <f>N500-Q500</f>
        <v>0</v>
      </c>
      <c r="S500" s="7">
        <f>S178</f>
        <v>0</v>
      </c>
      <c r="T500" s="7">
        <f>T178</f>
        <v>0</v>
      </c>
      <c r="U500" s="7">
        <f>U178</f>
        <v>0</v>
      </c>
      <c r="V500" s="7">
        <f>V178</f>
        <v>0</v>
      </c>
      <c r="W500" s="5">
        <f>T500-V500</f>
        <v>0</v>
      </c>
      <c r="X500" s="37">
        <f>L500-Q500</f>
        <v>20000000</v>
      </c>
    </row>
    <row r="501" spans="1:24" ht="34.5" customHeight="1">
      <c r="A501" s="34" t="s">
        <v>523</v>
      </c>
      <c r="B501" s="57" t="s">
        <v>356</v>
      </c>
      <c r="C501" s="6">
        <f>C502+C503</f>
        <v>2000</v>
      </c>
      <c r="D501" s="6">
        <f aca="true" t="shared" si="441" ref="D501:K501">D502+D503</f>
        <v>0</v>
      </c>
      <c r="E501" s="6">
        <f t="shared" si="441"/>
        <v>0</v>
      </c>
      <c r="F501" s="6">
        <f t="shared" si="441"/>
        <v>0</v>
      </c>
      <c r="G501" s="6">
        <f t="shared" si="441"/>
        <v>0</v>
      </c>
      <c r="H501" s="6">
        <f t="shared" si="441"/>
        <v>0</v>
      </c>
      <c r="I501" s="6">
        <f t="shared" si="441"/>
        <v>0</v>
      </c>
      <c r="J501" s="6">
        <f t="shared" si="441"/>
        <v>0</v>
      </c>
      <c r="K501" s="6">
        <f t="shared" si="441"/>
        <v>0</v>
      </c>
      <c r="L501" s="4">
        <f t="shared" si="424"/>
        <v>2000</v>
      </c>
      <c r="M501" s="6">
        <f aca="true" t="shared" si="442" ref="M501:X501">M502+M503</f>
        <v>0</v>
      </c>
      <c r="N501" s="6">
        <f t="shared" si="442"/>
        <v>0</v>
      </c>
      <c r="O501" s="6">
        <f t="shared" si="442"/>
        <v>2000</v>
      </c>
      <c r="P501" s="6">
        <f t="shared" si="442"/>
        <v>0</v>
      </c>
      <c r="Q501" s="6">
        <f t="shared" si="442"/>
        <v>0</v>
      </c>
      <c r="R501" s="6">
        <f t="shared" si="442"/>
        <v>0</v>
      </c>
      <c r="S501" s="6">
        <f t="shared" si="442"/>
        <v>0</v>
      </c>
      <c r="T501" s="6">
        <f t="shared" si="442"/>
        <v>0</v>
      </c>
      <c r="U501" s="6">
        <f t="shared" si="442"/>
        <v>0</v>
      </c>
      <c r="V501" s="6">
        <f t="shared" si="442"/>
        <v>0</v>
      </c>
      <c r="W501" s="6">
        <f t="shared" si="442"/>
        <v>0</v>
      </c>
      <c r="X501" s="38">
        <f t="shared" si="442"/>
        <v>2000</v>
      </c>
    </row>
    <row r="502" spans="1:24" ht="24.75" customHeight="1">
      <c r="A502" s="36" t="s">
        <v>524</v>
      </c>
      <c r="B502" s="59" t="s">
        <v>118</v>
      </c>
      <c r="C502" s="7">
        <f aca="true" t="shared" si="443" ref="C502:K502">C180</f>
        <v>1000</v>
      </c>
      <c r="D502" s="7">
        <f t="shared" si="443"/>
        <v>0</v>
      </c>
      <c r="E502" s="7">
        <f t="shared" si="443"/>
        <v>0</v>
      </c>
      <c r="F502" s="7">
        <f t="shared" si="443"/>
        <v>0</v>
      </c>
      <c r="G502" s="7">
        <f t="shared" si="443"/>
        <v>0</v>
      </c>
      <c r="H502" s="7">
        <f t="shared" si="443"/>
        <v>0</v>
      </c>
      <c r="I502" s="7">
        <f t="shared" si="443"/>
        <v>0</v>
      </c>
      <c r="J502" s="7">
        <f t="shared" si="443"/>
        <v>0</v>
      </c>
      <c r="K502" s="7">
        <f t="shared" si="443"/>
        <v>0</v>
      </c>
      <c r="L502" s="5">
        <f t="shared" si="424"/>
        <v>1000</v>
      </c>
      <c r="M502" s="7">
        <f>M180</f>
        <v>0</v>
      </c>
      <c r="N502" s="7">
        <f>N180</f>
        <v>0</v>
      </c>
      <c r="O502" s="5">
        <f>(L502-N502)</f>
        <v>1000</v>
      </c>
      <c r="P502" s="7">
        <f>P180</f>
        <v>0</v>
      </c>
      <c r="Q502" s="7">
        <f>Q180</f>
        <v>0</v>
      </c>
      <c r="R502" s="5">
        <f>N502-Q502</f>
        <v>0</v>
      </c>
      <c r="S502" s="7">
        <f aca="true" t="shared" si="444" ref="S502:V503">S180</f>
        <v>0</v>
      </c>
      <c r="T502" s="7">
        <f t="shared" si="444"/>
        <v>0</v>
      </c>
      <c r="U502" s="7">
        <f t="shared" si="444"/>
        <v>0</v>
      </c>
      <c r="V502" s="7">
        <f t="shared" si="444"/>
        <v>0</v>
      </c>
      <c r="W502" s="5">
        <f>T502-V502</f>
        <v>0</v>
      </c>
      <c r="X502" s="37">
        <f>L502-Q502</f>
        <v>1000</v>
      </c>
    </row>
    <row r="503" spans="1:24" ht="24.75" customHeight="1">
      <c r="A503" s="36" t="s">
        <v>525</v>
      </c>
      <c r="B503" s="59" t="s">
        <v>119</v>
      </c>
      <c r="C503" s="7">
        <f aca="true" t="shared" si="445" ref="C503:K503">C181</f>
        <v>1000</v>
      </c>
      <c r="D503" s="7">
        <f t="shared" si="445"/>
        <v>0</v>
      </c>
      <c r="E503" s="7">
        <f t="shared" si="445"/>
        <v>0</v>
      </c>
      <c r="F503" s="7">
        <f t="shared" si="445"/>
        <v>0</v>
      </c>
      <c r="G503" s="7">
        <f t="shared" si="445"/>
        <v>0</v>
      </c>
      <c r="H503" s="7">
        <f t="shared" si="445"/>
        <v>0</v>
      </c>
      <c r="I503" s="7">
        <f t="shared" si="445"/>
        <v>0</v>
      </c>
      <c r="J503" s="7">
        <f t="shared" si="445"/>
        <v>0</v>
      </c>
      <c r="K503" s="7">
        <f t="shared" si="445"/>
        <v>0</v>
      </c>
      <c r="L503" s="5">
        <f t="shared" si="424"/>
        <v>1000</v>
      </c>
      <c r="M503" s="7">
        <f>M181</f>
        <v>0</v>
      </c>
      <c r="N503" s="7">
        <f>N181</f>
        <v>0</v>
      </c>
      <c r="O503" s="5">
        <f>(L503-N503)</f>
        <v>1000</v>
      </c>
      <c r="P503" s="7">
        <f>P181</f>
        <v>0</v>
      </c>
      <c r="Q503" s="7">
        <f>Q181</f>
        <v>0</v>
      </c>
      <c r="R503" s="5">
        <f>N503-Q503</f>
        <v>0</v>
      </c>
      <c r="S503" s="7">
        <f t="shared" si="444"/>
        <v>0</v>
      </c>
      <c r="T503" s="7">
        <f t="shared" si="444"/>
        <v>0</v>
      </c>
      <c r="U503" s="7">
        <f t="shared" si="444"/>
        <v>0</v>
      </c>
      <c r="V503" s="7">
        <f t="shared" si="444"/>
        <v>0</v>
      </c>
      <c r="W503" s="5">
        <f>T503-V503</f>
        <v>0</v>
      </c>
      <c r="X503" s="37">
        <f>L503-Q503</f>
        <v>1000</v>
      </c>
    </row>
    <row r="504" spans="1:24" ht="47.25" customHeight="1">
      <c r="A504" s="34" t="s">
        <v>526</v>
      </c>
      <c r="B504" s="57" t="s">
        <v>360</v>
      </c>
      <c r="C504" s="6">
        <f>(C505+C506)</f>
        <v>600000000</v>
      </c>
      <c r="D504" s="6">
        <f aca="true" t="shared" si="446" ref="D504:X504">(D505+D506)</f>
        <v>0</v>
      </c>
      <c r="E504" s="6">
        <f t="shared" si="446"/>
        <v>0</v>
      </c>
      <c r="F504" s="6">
        <f t="shared" si="446"/>
        <v>0</v>
      </c>
      <c r="G504" s="6">
        <f t="shared" si="446"/>
        <v>0</v>
      </c>
      <c r="H504" s="6">
        <f t="shared" si="446"/>
        <v>0</v>
      </c>
      <c r="I504" s="6">
        <f t="shared" si="446"/>
        <v>0</v>
      </c>
      <c r="J504" s="6">
        <f t="shared" si="446"/>
        <v>0</v>
      </c>
      <c r="K504" s="6">
        <f t="shared" si="446"/>
        <v>85000000</v>
      </c>
      <c r="L504" s="4">
        <f t="shared" si="424"/>
        <v>515000000</v>
      </c>
      <c r="M504" s="6">
        <f t="shared" si="446"/>
        <v>149194652</v>
      </c>
      <c r="N504" s="6">
        <f t="shared" si="446"/>
        <v>499194652</v>
      </c>
      <c r="O504" s="6">
        <f t="shared" si="446"/>
        <v>15805348</v>
      </c>
      <c r="P504" s="6">
        <f t="shared" si="446"/>
        <v>149194652</v>
      </c>
      <c r="Q504" s="6">
        <f t="shared" si="446"/>
        <v>499194652</v>
      </c>
      <c r="R504" s="6">
        <f t="shared" si="446"/>
        <v>0</v>
      </c>
      <c r="S504" s="6">
        <f t="shared" si="446"/>
        <v>71000000</v>
      </c>
      <c r="T504" s="6">
        <f t="shared" si="446"/>
        <v>312000000</v>
      </c>
      <c r="U504" s="6">
        <f t="shared" si="446"/>
        <v>71000000</v>
      </c>
      <c r="V504" s="6">
        <f t="shared" si="446"/>
        <v>312000000</v>
      </c>
      <c r="W504" s="6">
        <f t="shared" si="446"/>
        <v>0</v>
      </c>
      <c r="X504" s="38">
        <f t="shared" si="446"/>
        <v>15805348</v>
      </c>
    </row>
    <row r="505" spans="1:24" ht="36.75" customHeight="1">
      <c r="A505" s="36" t="s">
        <v>527</v>
      </c>
      <c r="B505" s="58" t="s">
        <v>362</v>
      </c>
      <c r="C505" s="7">
        <f aca="true" t="shared" si="447" ref="C505:K505">C183</f>
        <v>150000000</v>
      </c>
      <c r="D505" s="7">
        <f t="shared" si="447"/>
        <v>0</v>
      </c>
      <c r="E505" s="7">
        <f t="shared" si="447"/>
        <v>0</v>
      </c>
      <c r="F505" s="7">
        <f t="shared" si="447"/>
        <v>0</v>
      </c>
      <c r="G505" s="7">
        <f t="shared" si="447"/>
        <v>0</v>
      </c>
      <c r="H505" s="7">
        <f t="shared" si="447"/>
        <v>0</v>
      </c>
      <c r="I505" s="7">
        <f t="shared" si="447"/>
        <v>0</v>
      </c>
      <c r="J505" s="7">
        <f t="shared" si="447"/>
        <v>0</v>
      </c>
      <c r="K505" s="7">
        <f t="shared" si="447"/>
        <v>0</v>
      </c>
      <c r="L505" s="5">
        <f t="shared" si="424"/>
        <v>150000000</v>
      </c>
      <c r="M505" s="7">
        <f>M183</f>
        <v>149194652</v>
      </c>
      <c r="N505" s="7">
        <f>N183</f>
        <v>149194652</v>
      </c>
      <c r="O505" s="5">
        <f>(L505-N505)</f>
        <v>805348</v>
      </c>
      <c r="P505" s="7">
        <f>P183</f>
        <v>149194652</v>
      </c>
      <c r="Q505" s="7">
        <f>Q183</f>
        <v>149194652</v>
      </c>
      <c r="R505" s="5">
        <f>N505-Q505</f>
        <v>0</v>
      </c>
      <c r="S505" s="7">
        <f>S183</f>
        <v>0</v>
      </c>
      <c r="T505" s="7">
        <f>T183</f>
        <v>0</v>
      </c>
      <c r="U505" s="7">
        <f>U183</f>
        <v>0</v>
      </c>
      <c r="V505" s="7">
        <f>V183</f>
        <v>0</v>
      </c>
      <c r="W505" s="5">
        <f>T505-V505</f>
        <v>0</v>
      </c>
      <c r="X505" s="37">
        <f>L505-Q505</f>
        <v>805348</v>
      </c>
    </row>
    <row r="506" spans="1:24" ht="30.75" customHeight="1">
      <c r="A506" s="34" t="s">
        <v>528</v>
      </c>
      <c r="B506" s="57" t="s">
        <v>121</v>
      </c>
      <c r="C506" s="6">
        <f>(C507+C508+C509)</f>
        <v>450000000</v>
      </c>
      <c r="D506" s="6">
        <f aca="true" t="shared" si="448" ref="D506:K506">(D507+D508+D509)</f>
        <v>0</v>
      </c>
      <c r="E506" s="6">
        <f t="shared" si="448"/>
        <v>0</v>
      </c>
      <c r="F506" s="6">
        <f t="shared" si="448"/>
        <v>0</v>
      </c>
      <c r="G506" s="6">
        <f t="shared" si="448"/>
        <v>0</v>
      </c>
      <c r="H506" s="6">
        <f t="shared" si="448"/>
        <v>0</v>
      </c>
      <c r="I506" s="6">
        <f t="shared" si="448"/>
        <v>0</v>
      </c>
      <c r="J506" s="6">
        <f t="shared" si="448"/>
        <v>0</v>
      </c>
      <c r="K506" s="6">
        <f t="shared" si="448"/>
        <v>85000000</v>
      </c>
      <c r="L506" s="4">
        <f t="shared" si="424"/>
        <v>365000000</v>
      </c>
      <c r="M506" s="6">
        <f aca="true" t="shared" si="449" ref="M506:X506">(M507+M508+M509)</f>
        <v>0</v>
      </c>
      <c r="N506" s="6">
        <f t="shared" si="449"/>
        <v>350000000</v>
      </c>
      <c r="O506" s="6">
        <f t="shared" si="449"/>
        <v>15000000</v>
      </c>
      <c r="P506" s="6">
        <f t="shared" si="449"/>
        <v>0</v>
      </c>
      <c r="Q506" s="6">
        <f t="shared" si="449"/>
        <v>350000000</v>
      </c>
      <c r="R506" s="6">
        <f t="shared" si="449"/>
        <v>0</v>
      </c>
      <c r="S506" s="6">
        <f t="shared" si="449"/>
        <v>71000000</v>
      </c>
      <c r="T506" s="6">
        <f t="shared" si="449"/>
        <v>312000000</v>
      </c>
      <c r="U506" s="6">
        <f t="shared" si="449"/>
        <v>71000000</v>
      </c>
      <c r="V506" s="6">
        <f t="shared" si="449"/>
        <v>312000000</v>
      </c>
      <c r="W506" s="6">
        <f t="shared" si="449"/>
        <v>0</v>
      </c>
      <c r="X506" s="38">
        <f t="shared" si="449"/>
        <v>15000000</v>
      </c>
    </row>
    <row r="507" spans="1:24" ht="30.75" customHeight="1">
      <c r="A507" s="36" t="s">
        <v>529</v>
      </c>
      <c r="B507" s="58" t="s">
        <v>67</v>
      </c>
      <c r="C507" s="7">
        <f aca="true" t="shared" si="450" ref="C507:K507">C185</f>
        <v>350000000</v>
      </c>
      <c r="D507" s="7">
        <f t="shared" si="450"/>
        <v>0</v>
      </c>
      <c r="E507" s="7">
        <f t="shared" si="450"/>
        <v>0</v>
      </c>
      <c r="F507" s="7">
        <f t="shared" si="450"/>
        <v>0</v>
      </c>
      <c r="G507" s="7">
        <f t="shared" si="450"/>
        <v>0</v>
      </c>
      <c r="H507" s="7">
        <f t="shared" si="450"/>
        <v>0</v>
      </c>
      <c r="I507" s="7">
        <f t="shared" si="450"/>
        <v>0</v>
      </c>
      <c r="J507" s="7">
        <f t="shared" si="450"/>
        <v>0</v>
      </c>
      <c r="K507" s="7">
        <f t="shared" si="450"/>
        <v>0</v>
      </c>
      <c r="L507" s="5">
        <f t="shared" si="424"/>
        <v>350000000</v>
      </c>
      <c r="M507" s="7">
        <f aca="true" t="shared" si="451" ref="M507:N509">M185</f>
        <v>0</v>
      </c>
      <c r="N507" s="7">
        <f t="shared" si="451"/>
        <v>350000000</v>
      </c>
      <c r="O507" s="5">
        <f>(L507-N507)</f>
        <v>0</v>
      </c>
      <c r="P507" s="7">
        <f aca="true" t="shared" si="452" ref="P507:Q509">P185</f>
        <v>0</v>
      </c>
      <c r="Q507" s="7">
        <f t="shared" si="452"/>
        <v>350000000</v>
      </c>
      <c r="R507" s="5">
        <f>N507-Q507</f>
        <v>0</v>
      </c>
      <c r="S507" s="7">
        <f aca="true" t="shared" si="453" ref="S507:V509">S185</f>
        <v>71000000</v>
      </c>
      <c r="T507" s="7">
        <f t="shared" si="453"/>
        <v>312000000</v>
      </c>
      <c r="U507" s="7">
        <f t="shared" si="453"/>
        <v>71000000</v>
      </c>
      <c r="V507" s="7">
        <f t="shared" si="453"/>
        <v>312000000</v>
      </c>
      <c r="W507" s="5">
        <f>T507-V507</f>
        <v>0</v>
      </c>
      <c r="X507" s="37">
        <f>L507-Q507</f>
        <v>0</v>
      </c>
    </row>
    <row r="508" spans="1:24" ht="24.75" customHeight="1">
      <c r="A508" s="36" t="s">
        <v>530</v>
      </c>
      <c r="B508" s="59" t="s">
        <v>68</v>
      </c>
      <c r="C508" s="7">
        <f aca="true" t="shared" si="454" ref="C508:K508">C186</f>
        <v>50000000</v>
      </c>
      <c r="D508" s="7">
        <f t="shared" si="454"/>
        <v>0</v>
      </c>
      <c r="E508" s="7">
        <f t="shared" si="454"/>
        <v>0</v>
      </c>
      <c r="F508" s="7">
        <f t="shared" si="454"/>
        <v>0</v>
      </c>
      <c r="G508" s="7">
        <f t="shared" si="454"/>
        <v>0</v>
      </c>
      <c r="H508" s="7">
        <f t="shared" si="454"/>
        <v>0</v>
      </c>
      <c r="I508" s="7">
        <f t="shared" si="454"/>
        <v>0</v>
      </c>
      <c r="J508" s="7">
        <f t="shared" si="454"/>
        <v>0</v>
      </c>
      <c r="K508" s="7">
        <f t="shared" si="454"/>
        <v>50000000</v>
      </c>
      <c r="L508" s="5">
        <f t="shared" si="424"/>
        <v>0</v>
      </c>
      <c r="M508" s="7">
        <f t="shared" si="451"/>
        <v>0</v>
      </c>
      <c r="N508" s="7">
        <f t="shared" si="451"/>
        <v>0</v>
      </c>
      <c r="O508" s="5">
        <f>(L508-N508)</f>
        <v>0</v>
      </c>
      <c r="P508" s="7">
        <f t="shared" si="452"/>
        <v>0</v>
      </c>
      <c r="Q508" s="7">
        <f t="shared" si="452"/>
        <v>0</v>
      </c>
      <c r="R508" s="5">
        <f>N508-Q508</f>
        <v>0</v>
      </c>
      <c r="S508" s="7">
        <f t="shared" si="453"/>
        <v>0</v>
      </c>
      <c r="T508" s="7">
        <f t="shared" si="453"/>
        <v>0</v>
      </c>
      <c r="U508" s="7">
        <f t="shared" si="453"/>
        <v>0</v>
      </c>
      <c r="V508" s="7">
        <f t="shared" si="453"/>
        <v>0</v>
      </c>
      <c r="W508" s="5">
        <f>T508-V508</f>
        <v>0</v>
      </c>
      <c r="X508" s="37">
        <f>L508-Q508</f>
        <v>0</v>
      </c>
    </row>
    <row r="509" spans="1:24" ht="24.75" customHeight="1">
      <c r="A509" s="36" t="s">
        <v>531</v>
      </c>
      <c r="B509" s="59" t="s">
        <v>122</v>
      </c>
      <c r="C509" s="7">
        <f aca="true" t="shared" si="455" ref="C509:K509">C187</f>
        <v>50000000</v>
      </c>
      <c r="D509" s="7">
        <f t="shared" si="455"/>
        <v>0</v>
      </c>
      <c r="E509" s="7">
        <f t="shared" si="455"/>
        <v>0</v>
      </c>
      <c r="F509" s="7">
        <f t="shared" si="455"/>
        <v>0</v>
      </c>
      <c r="G509" s="7">
        <f t="shared" si="455"/>
        <v>0</v>
      </c>
      <c r="H509" s="7">
        <f t="shared" si="455"/>
        <v>0</v>
      </c>
      <c r="I509" s="7">
        <f t="shared" si="455"/>
        <v>0</v>
      </c>
      <c r="J509" s="7">
        <f t="shared" si="455"/>
        <v>0</v>
      </c>
      <c r="K509" s="7">
        <f t="shared" si="455"/>
        <v>35000000</v>
      </c>
      <c r="L509" s="5">
        <f t="shared" si="424"/>
        <v>15000000</v>
      </c>
      <c r="M509" s="7">
        <f t="shared" si="451"/>
        <v>0</v>
      </c>
      <c r="N509" s="7">
        <f t="shared" si="451"/>
        <v>0</v>
      </c>
      <c r="O509" s="5">
        <f>(L509-N509)</f>
        <v>15000000</v>
      </c>
      <c r="P509" s="7">
        <f t="shared" si="452"/>
        <v>0</v>
      </c>
      <c r="Q509" s="7">
        <f t="shared" si="452"/>
        <v>0</v>
      </c>
      <c r="R509" s="5">
        <f>N509-Q509</f>
        <v>0</v>
      </c>
      <c r="S509" s="7">
        <f t="shared" si="453"/>
        <v>0</v>
      </c>
      <c r="T509" s="7">
        <f t="shared" si="453"/>
        <v>0</v>
      </c>
      <c r="U509" s="7">
        <f t="shared" si="453"/>
        <v>0</v>
      </c>
      <c r="V509" s="7">
        <f t="shared" si="453"/>
        <v>0</v>
      </c>
      <c r="W509" s="5">
        <f>T509-V509</f>
        <v>0</v>
      </c>
      <c r="X509" s="37">
        <f>L509-Q509</f>
        <v>15000000</v>
      </c>
    </row>
    <row r="510" spans="1:24" ht="46.5" customHeight="1">
      <c r="A510" s="34" t="s">
        <v>532</v>
      </c>
      <c r="B510" s="57" t="s">
        <v>368</v>
      </c>
      <c r="C510" s="6">
        <f>(C511+C514)</f>
        <v>400000000</v>
      </c>
      <c r="D510" s="6">
        <f aca="true" t="shared" si="456" ref="D510:K510">(D511+D514)</f>
        <v>0</v>
      </c>
      <c r="E510" s="6">
        <f t="shared" si="456"/>
        <v>0</v>
      </c>
      <c r="F510" s="6">
        <f t="shared" si="456"/>
        <v>0</v>
      </c>
      <c r="G510" s="6">
        <f t="shared" si="456"/>
        <v>0</v>
      </c>
      <c r="H510" s="6">
        <f t="shared" si="456"/>
        <v>0</v>
      </c>
      <c r="I510" s="6">
        <f t="shared" si="456"/>
        <v>0</v>
      </c>
      <c r="J510" s="6">
        <f t="shared" si="456"/>
        <v>65000000</v>
      </c>
      <c r="K510" s="6">
        <f t="shared" si="456"/>
        <v>10000000</v>
      </c>
      <c r="L510" s="4">
        <f t="shared" si="424"/>
        <v>455000000</v>
      </c>
      <c r="M510" s="6">
        <f aca="true" t="shared" si="457" ref="M510:X510">(M511+M514)</f>
        <v>78000000</v>
      </c>
      <c r="N510" s="6">
        <f t="shared" si="457"/>
        <v>351586658</v>
      </c>
      <c r="O510" s="6">
        <f t="shared" si="457"/>
        <v>103413342</v>
      </c>
      <c r="P510" s="6">
        <f t="shared" si="457"/>
        <v>120000000</v>
      </c>
      <c r="Q510" s="6">
        <f t="shared" si="457"/>
        <v>351586658</v>
      </c>
      <c r="R510" s="6">
        <f t="shared" si="457"/>
        <v>0</v>
      </c>
      <c r="S510" s="6">
        <f t="shared" si="457"/>
        <v>33400000</v>
      </c>
      <c r="T510" s="6">
        <f t="shared" si="457"/>
        <v>223586658</v>
      </c>
      <c r="U510" s="6">
        <f t="shared" si="457"/>
        <v>41400000</v>
      </c>
      <c r="V510" s="6">
        <f t="shared" si="457"/>
        <v>223586658</v>
      </c>
      <c r="W510" s="6">
        <f t="shared" si="457"/>
        <v>0</v>
      </c>
      <c r="X510" s="38">
        <f t="shared" si="457"/>
        <v>103413342</v>
      </c>
    </row>
    <row r="511" spans="1:24" ht="39" customHeight="1">
      <c r="A511" s="34" t="s">
        <v>533</v>
      </c>
      <c r="B511" s="57" t="s">
        <v>69</v>
      </c>
      <c r="C511" s="6">
        <f>C512+C513</f>
        <v>70000000</v>
      </c>
      <c r="D511" s="6">
        <f aca="true" t="shared" si="458" ref="D511:K511">D512+D513</f>
        <v>0</v>
      </c>
      <c r="E511" s="6">
        <f t="shared" si="458"/>
        <v>0</v>
      </c>
      <c r="F511" s="6">
        <f t="shared" si="458"/>
        <v>0</v>
      </c>
      <c r="G511" s="6">
        <f t="shared" si="458"/>
        <v>0</v>
      </c>
      <c r="H511" s="6">
        <f t="shared" si="458"/>
        <v>0</v>
      </c>
      <c r="I511" s="6">
        <f t="shared" si="458"/>
        <v>0</v>
      </c>
      <c r="J511" s="6">
        <f t="shared" si="458"/>
        <v>15000000</v>
      </c>
      <c r="K511" s="6">
        <f t="shared" si="458"/>
        <v>10000000</v>
      </c>
      <c r="L511" s="4">
        <f t="shared" si="424"/>
        <v>75000000</v>
      </c>
      <c r="M511" s="6">
        <f aca="true" t="shared" si="459" ref="M511:X511">M512+M513</f>
        <v>0</v>
      </c>
      <c r="N511" s="6">
        <f t="shared" si="459"/>
        <v>64079658</v>
      </c>
      <c r="O511" s="6">
        <f t="shared" si="459"/>
        <v>10920342</v>
      </c>
      <c r="P511" s="6">
        <f t="shared" si="459"/>
        <v>0</v>
      </c>
      <c r="Q511" s="6">
        <f t="shared" si="459"/>
        <v>64079658</v>
      </c>
      <c r="R511" s="6">
        <f t="shared" si="459"/>
        <v>0</v>
      </c>
      <c r="S511" s="6">
        <f t="shared" si="459"/>
        <v>13400000</v>
      </c>
      <c r="T511" s="6">
        <f t="shared" si="459"/>
        <v>64079658</v>
      </c>
      <c r="U511" s="6">
        <f t="shared" si="459"/>
        <v>13400000</v>
      </c>
      <c r="V511" s="6">
        <f t="shared" si="459"/>
        <v>64079658</v>
      </c>
      <c r="W511" s="6">
        <f t="shared" si="459"/>
        <v>0</v>
      </c>
      <c r="X511" s="38">
        <f t="shared" si="459"/>
        <v>10920342</v>
      </c>
    </row>
    <row r="512" spans="1:24" ht="24.75" customHeight="1">
      <c r="A512" s="36" t="s">
        <v>534</v>
      </c>
      <c r="B512" s="59" t="s">
        <v>371</v>
      </c>
      <c r="C512" s="7">
        <f aca="true" t="shared" si="460" ref="C512:K512">C190</f>
        <v>20000000</v>
      </c>
      <c r="D512" s="7">
        <f t="shared" si="460"/>
        <v>0</v>
      </c>
      <c r="E512" s="7">
        <f t="shared" si="460"/>
        <v>0</v>
      </c>
      <c r="F512" s="7">
        <f t="shared" si="460"/>
        <v>0</v>
      </c>
      <c r="G512" s="7">
        <f t="shared" si="460"/>
        <v>0</v>
      </c>
      <c r="H512" s="7">
        <f t="shared" si="460"/>
        <v>0</v>
      </c>
      <c r="I512" s="7">
        <f t="shared" si="460"/>
        <v>0</v>
      </c>
      <c r="J512" s="7">
        <f t="shared" si="460"/>
        <v>15000000</v>
      </c>
      <c r="K512" s="7">
        <f t="shared" si="460"/>
        <v>0</v>
      </c>
      <c r="L512" s="5">
        <f t="shared" si="424"/>
        <v>35000000</v>
      </c>
      <c r="M512" s="7">
        <f>M190</f>
        <v>0</v>
      </c>
      <c r="N512" s="7">
        <f>N190</f>
        <v>28400000</v>
      </c>
      <c r="O512" s="5">
        <f>(L512-N512)</f>
        <v>6600000</v>
      </c>
      <c r="P512" s="7">
        <f>P190</f>
        <v>0</v>
      </c>
      <c r="Q512" s="7">
        <f>Q190</f>
        <v>28400000</v>
      </c>
      <c r="R512" s="5">
        <f>N512-Q512</f>
        <v>0</v>
      </c>
      <c r="S512" s="7">
        <f aca="true" t="shared" si="461" ref="S512:V513">S190</f>
        <v>13400000</v>
      </c>
      <c r="T512" s="7">
        <f t="shared" si="461"/>
        <v>28400000</v>
      </c>
      <c r="U512" s="7">
        <f t="shared" si="461"/>
        <v>13400000</v>
      </c>
      <c r="V512" s="7">
        <f t="shared" si="461"/>
        <v>28400000</v>
      </c>
      <c r="W512" s="5">
        <f>T512-V512</f>
        <v>0</v>
      </c>
      <c r="X512" s="37">
        <f>L512-Q512</f>
        <v>6600000</v>
      </c>
    </row>
    <row r="513" spans="1:24" ht="24.75" customHeight="1">
      <c r="A513" s="36" t="s">
        <v>535</v>
      </c>
      <c r="B513" s="59" t="s">
        <v>373</v>
      </c>
      <c r="C513" s="7">
        <f aca="true" t="shared" si="462" ref="C513:K513">C191</f>
        <v>50000000</v>
      </c>
      <c r="D513" s="7">
        <f t="shared" si="462"/>
        <v>0</v>
      </c>
      <c r="E513" s="7">
        <f t="shared" si="462"/>
        <v>0</v>
      </c>
      <c r="F513" s="7">
        <f t="shared" si="462"/>
        <v>0</v>
      </c>
      <c r="G513" s="7">
        <f t="shared" si="462"/>
        <v>0</v>
      </c>
      <c r="H513" s="7">
        <f t="shared" si="462"/>
        <v>0</v>
      </c>
      <c r="I513" s="7">
        <f t="shared" si="462"/>
        <v>0</v>
      </c>
      <c r="J513" s="7">
        <f t="shared" si="462"/>
        <v>0</v>
      </c>
      <c r="K513" s="7">
        <f t="shared" si="462"/>
        <v>10000000</v>
      </c>
      <c r="L513" s="5">
        <f t="shared" si="424"/>
        <v>40000000</v>
      </c>
      <c r="M513" s="7">
        <f>M191</f>
        <v>0</v>
      </c>
      <c r="N513" s="7">
        <f>N191</f>
        <v>35679658</v>
      </c>
      <c r="O513" s="5">
        <f>(L513-N513)</f>
        <v>4320342</v>
      </c>
      <c r="P513" s="7">
        <f>P191</f>
        <v>0</v>
      </c>
      <c r="Q513" s="7">
        <f>Q191</f>
        <v>35679658</v>
      </c>
      <c r="R513" s="5">
        <f>N513-Q513</f>
        <v>0</v>
      </c>
      <c r="S513" s="7">
        <f t="shared" si="461"/>
        <v>0</v>
      </c>
      <c r="T513" s="7">
        <f t="shared" si="461"/>
        <v>35679658</v>
      </c>
      <c r="U513" s="7">
        <f t="shared" si="461"/>
        <v>0</v>
      </c>
      <c r="V513" s="7">
        <f t="shared" si="461"/>
        <v>35679658</v>
      </c>
      <c r="W513" s="5">
        <f>T513-V513</f>
        <v>0</v>
      </c>
      <c r="X513" s="37">
        <f>L513-Q513</f>
        <v>4320342</v>
      </c>
    </row>
    <row r="514" spans="1:24" ht="45.75" customHeight="1">
      <c r="A514" s="34" t="s">
        <v>536</v>
      </c>
      <c r="B514" s="57" t="s">
        <v>179</v>
      </c>
      <c r="C514" s="6">
        <f>(C515+C516)</f>
        <v>330000000</v>
      </c>
      <c r="D514" s="6">
        <f aca="true" t="shared" si="463" ref="D514:K514">(D515+D516)</f>
        <v>0</v>
      </c>
      <c r="E514" s="6">
        <f t="shared" si="463"/>
        <v>0</v>
      </c>
      <c r="F514" s="6">
        <f t="shared" si="463"/>
        <v>0</v>
      </c>
      <c r="G514" s="6">
        <f t="shared" si="463"/>
        <v>0</v>
      </c>
      <c r="H514" s="6">
        <f t="shared" si="463"/>
        <v>0</v>
      </c>
      <c r="I514" s="6">
        <f t="shared" si="463"/>
        <v>0</v>
      </c>
      <c r="J514" s="6">
        <f t="shared" si="463"/>
        <v>50000000</v>
      </c>
      <c r="K514" s="6">
        <f t="shared" si="463"/>
        <v>0</v>
      </c>
      <c r="L514" s="4">
        <f t="shared" si="424"/>
        <v>380000000</v>
      </c>
      <c r="M514" s="6">
        <f aca="true" t="shared" si="464" ref="M514:X514">(M515+M516)</f>
        <v>78000000</v>
      </c>
      <c r="N514" s="6">
        <f t="shared" si="464"/>
        <v>287507000</v>
      </c>
      <c r="O514" s="6">
        <f t="shared" si="464"/>
        <v>92493000</v>
      </c>
      <c r="P514" s="6">
        <f t="shared" si="464"/>
        <v>120000000</v>
      </c>
      <c r="Q514" s="6">
        <f t="shared" si="464"/>
        <v>287507000</v>
      </c>
      <c r="R514" s="6">
        <f t="shared" si="464"/>
        <v>0</v>
      </c>
      <c r="S514" s="6">
        <f t="shared" si="464"/>
        <v>20000000</v>
      </c>
      <c r="T514" s="6">
        <f t="shared" si="464"/>
        <v>159507000</v>
      </c>
      <c r="U514" s="6">
        <f t="shared" si="464"/>
        <v>28000000</v>
      </c>
      <c r="V514" s="6">
        <f t="shared" si="464"/>
        <v>159507000</v>
      </c>
      <c r="W514" s="6">
        <f t="shared" si="464"/>
        <v>0</v>
      </c>
      <c r="X514" s="38">
        <f t="shared" si="464"/>
        <v>92493000</v>
      </c>
    </row>
    <row r="515" spans="1:24" ht="24.75" customHeight="1">
      <c r="A515" s="36" t="s">
        <v>537</v>
      </c>
      <c r="B515" s="58" t="s">
        <v>124</v>
      </c>
      <c r="C515" s="7">
        <f aca="true" t="shared" si="465" ref="C515:K515">C193</f>
        <v>100000000</v>
      </c>
      <c r="D515" s="7">
        <f t="shared" si="465"/>
        <v>0</v>
      </c>
      <c r="E515" s="7">
        <f t="shared" si="465"/>
        <v>0</v>
      </c>
      <c r="F515" s="7">
        <f t="shared" si="465"/>
        <v>0</v>
      </c>
      <c r="G515" s="7">
        <f t="shared" si="465"/>
        <v>0</v>
      </c>
      <c r="H515" s="7">
        <f t="shared" si="465"/>
        <v>0</v>
      </c>
      <c r="I515" s="7">
        <f t="shared" si="465"/>
        <v>0</v>
      </c>
      <c r="J515" s="7">
        <f t="shared" si="465"/>
        <v>50000000</v>
      </c>
      <c r="K515" s="7">
        <f t="shared" si="465"/>
        <v>0</v>
      </c>
      <c r="L515" s="5">
        <f t="shared" si="424"/>
        <v>150000000</v>
      </c>
      <c r="M515" s="7">
        <f>M193</f>
        <v>-22000000</v>
      </c>
      <c r="N515" s="7">
        <f>N193</f>
        <v>103107000</v>
      </c>
      <c r="O515" s="5">
        <f>(L515-N515)</f>
        <v>46893000</v>
      </c>
      <c r="P515" s="7">
        <f>P193</f>
        <v>20000000</v>
      </c>
      <c r="Q515" s="7">
        <f>Q193</f>
        <v>103107000</v>
      </c>
      <c r="R515" s="5">
        <f>N515-Q515</f>
        <v>0</v>
      </c>
      <c r="S515" s="7">
        <f aca="true" t="shared" si="466" ref="S515:V516">S193</f>
        <v>4000000</v>
      </c>
      <c r="T515" s="7">
        <f t="shared" si="466"/>
        <v>83107000</v>
      </c>
      <c r="U515" s="7">
        <f t="shared" si="466"/>
        <v>7000000</v>
      </c>
      <c r="V515" s="7">
        <f t="shared" si="466"/>
        <v>83107000</v>
      </c>
      <c r="W515" s="5">
        <f>T515-V515</f>
        <v>0</v>
      </c>
      <c r="X515" s="37">
        <f>L515-Q515</f>
        <v>46893000</v>
      </c>
    </row>
    <row r="516" spans="1:24" ht="24.75" customHeight="1">
      <c r="A516" s="36" t="s">
        <v>538</v>
      </c>
      <c r="B516" s="59" t="s">
        <v>377</v>
      </c>
      <c r="C516" s="7">
        <f aca="true" t="shared" si="467" ref="C516:K516">C194</f>
        <v>230000000</v>
      </c>
      <c r="D516" s="7">
        <f t="shared" si="467"/>
        <v>0</v>
      </c>
      <c r="E516" s="7">
        <f t="shared" si="467"/>
        <v>0</v>
      </c>
      <c r="F516" s="7">
        <f t="shared" si="467"/>
        <v>0</v>
      </c>
      <c r="G516" s="7">
        <f t="shared" si="467"/>
        <v>0</v>
      </c>
      <c r="H516" s="7">
        <f t="shared" si="467"/>
        <v>0</v>
      </c>
      <c r="I516" s="7">
        <f t="shared" si="467"/>
        <v>0</v>
      </c>
      <c r="J516" s="7">
        <f t="shared" si="467"/>
        <v>0</v>
      </c>
      <c r="K516" s="7">
        <f t="shared" si="467"/>
        <v>0</v>
      </c>
      <c r="L516" s="5">
        <f t="shared" si="424"/>
        <v>230000000</v>
      </c>
      <c r="M516" s="7">
        <f>M194</f>
        <v>100000000</v>
      </c>
      <c r="N516" s="7">
        <f>N194</f>
        <v>184400000</v>
      </c>
      <c r="O516" s="5">
        <f>(L516-N516)</f>
        <v>45600000</v>
      </c>
      <c r="P516" s="7">
        <f>P194</f>
        <v>100000000</v>
      </c>
      <c r="Q516" s="7">
        <f>Q194</f>
        <v>184400000</v>
      </c>
      <c r="R516" s="5">
        <f>N516-Q516</f>
        <v>0</v>
      </c>
      <c r="S516" s="7">
        <f t="shared" si="466"/>
        <v>16000000</v>
      </c>
      <c r="T516" s="7">
        <f t="shared" si="466"/>
        <v>76400000</v>
      </c>
      <c r="U516" s="7">
        <f t="shared" si="466"/>
        <v>21000000</v>
      </c>
      <c r="V516" s="7">
        <f t="shared" si="466"/>
        <v>76400000</v>
      </c>
      <c r="W516" s="5">
        <f>T516-V516</f>
        <v>0</v>
      </c>
      <c r="X516" s="37">
        <f>L516-Q516</f>
        <v>45600000</v>
      </c>
    </row>
    <row r="517" spans="1:24" ht="24.75" customHeight="1">
      <c r="A517" s="34" t="s">
        <v>737</v>
      </c>
      <c r="B517" s="57" t="s">
        <v>738</v>
      </c>
      <c r="C517" s="4">
        <f aca="true" t="shared" si="468" ref="C517:X517">(C518)</f>
        <v>0</v>
      </c>
      <c r="D517" s="4">
        <f t="shared" si="468"/>
        <v>0</v>
      </c>
      <c r="E517" s="4">
        <f t="shared" si="468"/>
        <v>0</v>
      </c>
      <c r="F517" s="4">
        <f t="shared" si="468"/>
        <v>0</v>
      </c>
      <c r="G517" s="4">
        <f t="shared" si="468"/>
        <v>0</v>
      </c>
      <c r="H517" s="4">
        <f t="shared" si="468"/>
        <v>0</v>
      </c>
      <c r="I517" s="4">
        <f t="shared" si="468"/>
        <v>0</v>
      </c>
      <c r="J517" s="4">
        <f t="shared" si="468"/>
        <v>10000000</v>
      </c>
      <c r="K517" s="4">
        <f t="shared" si="468"/>
        <v>0</v>
      </c>
      <c r="L517" s="4">
        <f t="shared" si="468"/>
        <v>10000000</v>
      </c>
      <c r="M517" s="4">
        <f t="shared" si="468"/>
        <v>10000000</v>
      </c>
      <c r="N517" s="4">
        <f t="shared" si="468"/>
        <v>10000000</v>
      </c>
      <c r="O517" s="4">
        <f t="shared" si="468"/>
        <v>0</v>
      </c>
      <c r="P517" s="4">
        <f t="shared" si="468"/>
        <v>10000000</v>
      </c>
      <c r="Q517" s="4">
        <f t="shared" si="468"/>
        <v>10000000</v>
      </c>
      <c r="R517" s="4">
        <f t="shared" si="468"/>
        <v>0</v>
      </c>
      <c r="S517" s="4">
        <f t="shared" si="468"/>
        <v>0</v>
      </c>
      <c r="T517" s="4">
        <f t="shared" si="468"/>
        <v>0</v>
      </c>
      <c r="U517" s="4">
        <f t="shared" si="468"/>
        <v>0</v>
      </c>
      <c r="V517" s="4">
        <f t="shared" si="468"/>
        <v>0</v>
      </c>
      <c r="W517" s="4">
        <f t="shared" si="468"/>
        <v>0</v>
      </c>
      <c r="X517" s="35">
        <f t="shared" si="468"/>
        <v>0</v>
      </c>
    </row>
    <row r="518" spans="1:24" ht="33.75" customHeight="1">
      <c r="A518" s="36" t="s">
        <v>735</v>
      </c>
      <c r="B518" s="59" t="s">
        <v>736</v>
      </c>
      <c r="C518" s="5">
        <f>C196</f>
        <v>0</v>
      </c>
      <c r="D518" s="5">
        <f aca="true" t="shared" si="469" ref="D518:V518">D196</f>
        <v>0</v>
      </c>
      <c r="E518" s="5">
        <f t="shared" si="469"/>
        <v>0</v>
      </c>
      <c r="F518" s="5">
        <f t="shared" si="469"/>
        <v>0</v>
      </c>
      <c r="G518" s="5">
        <f t="shared" si="469"/>
        <v>0</v>
      </c>
      <c r="H518" s="5">
        <f t="shared" si="469"/>
        <v>0</v>
      </c>
      <c r="I518" s="5">
        <f t="shared" si="469"/>
        <v>0</v>
      </c>
      <c r="J518" s="5">
        <f t="shared" si="469"/>
        <v>10000000</v>
      </c>
      <c r="K518" s="5">
        <f t="shared" si="469"/>
        <v>0</v>
      </c>
      <c r="L518" s="5">
        <f>(C518+H518-I518+J518-K518)</f>
        <v>10000000</v>
      </c>
      <c r="M518" s="5">
        <f t="shared" si="469"/>
        <v>10000000</v>
      </c>
      <c r="N518" s="5">
        <f t="shared" si="469"/>
        <v>10000000</v>
      </c>
      <c r="O518" s="5">
        <f>(L518-N518)</f>
        <v>0</v>
      </c>
      <c r="P518" s="5">
        <f t="shared" si="469"/>
        <v>10000000</v>
      </c>
      <c r="Q518" s="5">
        <f t="shared" si="469"/>
        <v>10000000</v>
      </c>
      <c r="R518" s="5">
        <f>N518-Q518</f>
        <v>0</v>
      </c>
      <c r="S518" s="5">
        <f t="shared" si="469"/>
        <v>0</v>
      </c>
      <c r="T518" s="5">
        <f t="shared" si="469"/>
        <v>0</v>
      </c>
      <c r="U518" s="5">
        <f t="shared" si="469"/>
        <v>0</v>
      </c>
      <c r="V518" s="5">
        <f t="shared" si="469"/>
        <v>0</v>
      </c>
      <c r="W518" s="5">
        <f>T518-V518</f>
        <v>0</v>
      </c>
      <c r="X518" s="37">
        <f>L518-Q518</f>
        <v>0</v>
      </c>
    </row>
    <row r="519" spans="1:24" ht="24.75" customHeight="1">
      <c r="A519" s="34" t="s">
        <v>610</v>
      </c>
      <c r="B519" s="57" t="s">
        <v>84</v>
      </c>
      <c r="C519" s="6">
        <f>(C520+C555+C557)</f>
        <v>6057891137</v>
      </c>
      <c r="D519" s="6">
        <f aca="true" t="shared" si="470" ref="D519:K519">(D520+D555+D557)</f>
        <v>0</v>
      </c>
      <c r="E519" s="6">
        <f t="shared" si="470"/>
        <v>0</v>
      </c>
      <c r="F519" s="6">
        <f t="shared" si="470"/>
        <v>81165509</v>
      </c>
      <c r="G519" s="6">
        <f t="shared" si="470"/>
        <v>889941575.12</v>
      </c>
      <c r="H519" s="6">
        <f t="shared" si="470"/>
        <v>0</v>
      </c>
      <c r="I519" s="6">
        <f t="shared" si="470"/>
        <v>0</v>
      </c>
      <c r="J519" s="6">
        <f t="shared" si="470"/>
        <v>1019116226</v>
      </c>
      <c r="K519" s="6">
        <f t="shared" si="470"/>
        <v>1656940557.12</v>
      </c>
      <c r="L519" s="4">
        <f t="shared" si="424"/>
        <v>5420066805.88</v>
      </c>
      <c r="M519" s="6">
        <f aca="true" t="shared" si="471" ref="M519:X519">(M520+M555+M557)</f>
        <v>126142863</v>
      </c>
      <c r="N519" s="6">
        <f t="shared" si="471"/>
        <v>5420066805.88</v>
      </c>
      <c r="O519" s="6">
        <f t="shared" si="471"/>
        <v>0</v>
      </c>
      <c r="P519" s="6">
        <f t="shared" si="471"/>
        <v>624236174</v>
      </c>
      <c r="Q519" s="6">
        <f t="shared" si="471"/>
        <v>5420066805.88</v>
      </c>
      <c r="R519" s="6">
        <f t="shared" si="471"/>
        <v>0</v>
      </c>
      <c r="S519" s="6">
        <f t="shared" si="471"/>
        <v>973416404</v>
      </c>
      <c r="T519" s="6">
        <f t="shared" si="471"/>
        <v>5248908761.88</v>
      </c>
      <c r="U519" s="6">
        <f t="shared" si="471"/>
        <v>1079570896</v>
      </c>
      <c r="V519" s="6">
        <f t="shared" si="471"/>
        <v>5169210961.88</v>
      </c>
      <c r="W519" s="6">
        <f t="shared" si="471"/>
        <v>79697800</v>
      </c>
      <c r="X519" s="38">
        <f t="shared" si="471"/>
        <v>0</v>
      </c>
    </row>
    <row r="520" spans="1:24" ht="52.5" customHeight="1">
      <c r="A520" s="34" t="s">
        <v>610</v>
      </c>
      <c r="B520" s="57" t="s">
        <v>98</v>
      </c>
      <c r="C520" s="4">
        <f aca="true" t="shared" si="472" ref="C520:X520">SUM(C521)</f>
        <v>5932891137</v>
      </c>
      <c r="D520" s="4">
        <f t="shared" si="472"/>
        <v>0</v>
      </c>
      <c r="E520" s="4">
        <f t="shared" si="472"/>
        <v>0</v>
      </c>
      <c r="F520" s="4">
        <f t="shared" si="472"/>
        <v>81165509</v>
      </c>
      <c r="G520" s="4">
        <f t="shared" si="472"/>
        <v>888941575.12</v>
      </c>
      <c r="H520" s="4">
        <f t="shared" si="472"/>
        <v>0</v>
      </c>
      <c r="I520" s="4">
        <f t="shared" si="472"/>
        <v>0</v>
      </c>
      <c r="J520" s="4">
        <f t="shared" si="472"/>
        <v>999116226</v>
      </c>
      <c r="K520" s="4">
        <f t="shared" si="472"/>
        <v>1627804357.12</v>
      </c>
      <c r="L520" s="4">
        <f t="shared" si="424"/>
        <v>5304203005.88</v>
      </c>
      <c r="M520" s="4">
        <f t="shared" si="472"/>
        <v>127142863</v>
      </c>
      <c r="N520" s="4">
        <f t="shared" si="472"/>
        <v>5304203005.88</v>
      </c>
      <c r="O520" s="4">
        <f t="shared" si="472"/>
        <v>0</v>
      </c>
      <c r="P520" s="4">
        <f t="shared" si="472"/>
        <v>617236174</v>
      </c>
      <c r="Q520" s="4">
        <f t="shared" si="472"/>
        <v>5304203005.88</v>
      </c>
      <c r="R520" s="4">
        <f t="shared" si="472"/>
        <v>0</v>
      </c>
      <c r="S520" s="4">
        <f t="shared" si="472"/>
        <v>927094896</v>
      </c>
      <c r="T520" s="4">
        <f t="shared" si="472"/>
        <v>5154367093.88</v>
      </c>
      <c r="U520" s="4">
        <f t="shared" si="472"/>
        <v>1017249388</v>
      </c>
      <c r="V520" s="4">
        <f t="shared" si="472"/>
        <v>5074669293.88</v>
      </c>
      <c r="W520" s="4">
        <f t="shared" si="472"/>
        <v>79697800</v>
      </c>
      <c r="X520" s="35">
        <f t="shared" si="472"/>
        <v>0</v>
      </c>
    </row>
    <row r="521" spans="1:24" ht="24.75" customHeight="1">
      <c r="A521" s="34" t="s">
        <v>611</v>
      </c>
      <c r="B521" s="57" t="s">
        <v>3</v>
      </c>
      <c r="C521" s="4">
        <f aca="true" t="shared" si="473" ref="C521:K521">SUM(C522+C560+C583+C585)</f>
        <v>5932891137</v>
      </c>
      <c r="D521" s="4">
        <f t="shared" si="473"/>
        <v>0</v>
      </c>
      <c r="E521" s="4">
        <f t="shared" si="473"/>
        <v>0</v>
      </c>
      <c r="F521" s="4">
        <f t="shared" si="473"/>
        <v>81165509</v>
      </c>
      <c r="G521" s="4">
        <f t="shared" si="473"/>
        <v>888941575.12</v>
      </c>
      <c r="H521" s="4">
        <f t="shared" si="473"/>
        <v>0</v>
      </c>
      <c r="I521" s="4">
        <f t="shared" si="473"/>
        <v>0</v>
      </c>
      <c r="J521" s="4">
        <f t="shared" si="473"/>
        <v>999116226</v>
      </c>
      <c r="K521" s="4">
        <f t="shared" si="473"/>
        <v>1627804357.12</v>
      </c>
      <c r="L521" s="4">
        <f t="shared" si="424"/>
        <v>5304203005.88</v>
      </c>
      <c r="M521" s="4">
        <f aca="true" t="shared" si="474" ref="M521:X521">SUM(M522+M560+M583+M585)</f>
        <v>127142863</v>
      </c>
      <c r="N521" s="4">
        <f t="shared" si="474"/>
        <v>5304203005.88</v>
      </c>
      <c r="O521" s="4">
        <f t="shared" si="474"/>
        <v>0</v>
      </c>
      <c r="P521" s="4">
        <f t="shared" si="474"/>
        <v>617236174</v>
      </c>
      <c r="Q521" s="4">
        <f t="shared" si="474"/>
        <v>5304203005.88</v>
      </c>
      <c r="R521" s="4">
        <f t="shared" si="474"/>
        <v>0</v>
      </c>
      <c r="S521" s="4">
        <f t="shared" si="474"/>
        <v>927094896</v>
      </c>
      <c r="T521" s="4">
        <f t="shared" si="474"/>
        <v>5154367093.88</v>
      </c>
      <c r="U521" s="4">
        <f t="shared" si="474"/>
        <v>1017249388</v>
      </c>
      <c r="V521" s="4">
        <f t="shared" si="474"/>
        <v>5074669293.88</v>
      </c>
      <c r="W521" s="4">
        <f t="shared" si="474"/>
        <v>79697800</v>
      </c>
      <c r="X521" s="35">
        <f t="shared" si="474"/>
        <v>0</v>
      </c>
    </row>
    <row r="522" spans="1:24" ht="24.75" customHeight="1">
      <c r="A522" s="34" t="s">
        <v>547</v>
      </c>
      <c r="B522" s="57" t="s">
        <v>4</v>
      </c>
      <c r="C522" s="4">
        <f>C523+C541</f>
        <v>4757890137</v>
      </c>
      <c r="D522" s="4">
        <f aca="true" t="shared" si="475" ref="D522:K522">D523+D541</f>
        <v>0</v>
      </c>
      <c r="E522" s="4">
        <f t="shared" si="475"/>
        <v>0</v>
      </c>
      <c r="F522" s="4">
        <f t="shared" si="475"/>
        <v>81165509</v>
      </c>
      <c r="G522" s="4">
        <f t="shared" si="475"/>
        <v>339436341</v>
      </c>
      <c r="H522" s="4">
        <f t="shared" si="475"/>
        <v>0</v>
      </c>
      <c r="I522" s="4">
        <f t="shared" si="475"/>
        <v>0</v>
      </c>
      <c r="J522" s="4">
        <f t="shared" si="475"/>
        <v>356616226</v>
      </c>
      <c r="K522" s="4">
        <f t="shared" si="475"/>
        <v>846936341</v>
      </c>
      <c r="L522" s="4">
        <f t="shared" si="424"/>
        <v>4267570022</v>
      </c>
      <c r="M522" s="4">
        <f aca="true" t="shared" si="476" ref="M522:X522">M523+M541</f>
        <v>638215265</v>
      </c>
      <c r="N522" s="4">
        <f t="shared" si="476"/>
        <v>4267570022</v>
      </c>
      <c r="O522" s="4">
        <f t="shared" si="476"/>
        <v>0</v>
      </c>
      <c r="P522" s="4">
        <f t="shared" si="476"/>
        <v>638215265</v>
      </c>
      <c r="Q522" s="4">
        <f t="shared" si="476"/>
        <v>4267570022</v>
      </c>
      <c r="R522" s="4">
        <f t="shared" si="476"/>
        <v>0</v>
      </c>
      <c r="S522" s="4">
        <f t="shared" si="476"/>
        <v>638215265</v>
      </c>
      <c r="T522" s="4">
        <f t="shared" si="476"/>
        <v>4267570022</v>
      </c>
      <c r="U522" s="4">
        <f t="shared" si="476"/>
        <v>651519089</v>
      </c>
      <c r="V522" s="4">
        <f t="shared" si="476"/>
        <v>4187872222</v>
      </c>
      <c r="W522" s="4">
        <f t="shared" si="476"/>
        <v>79697800</v>
      </c>
      <c r="X522" s="35">
        <f t="shared" si="476"/>
        <v>0</v>
      </c>
    </row>
    <row r="523" spans="1:24" ht="24.75" customHeight="1">
      <c r="A523" s="34" t="s">
        <v>456</v>
      </c>
      <c r="B523" s="57" t="s">
        <v>5</v>
      </c>
      <c r="C523" s="4">
        <f>SUM(C524+C527+C529+C531+C533)</f>
        <v>3570390137</v>
      </c>
      <c r="D523" s="4">
        <f aca="true" t="shared" si="477" ref="D523:K523">SUM(D524+D527+D529+D531+D533)</f>
        <v>0</v>
      </c>
      <c r="E523" s="4">
        <f t="shared" si="477"/>
        <v>0</v>
      </c>
      <c r="F523" s="4">
        <f t="shared" si="477"/>
        <v>59981423</v>
      </c>
      <c r="G523" s="4">
        <f t="shared" si="477"/>
        <v>200969541</v>
      </c>
      <c r="H523" s="4">
        <f t="shared" si="477"/>
        <v>0</v>
      </c>
      <c r="I523" s="4">
        <f t="shared" si="477"/>
        <v>0</v>
      </c>
      <c r="J523" s="4">
        <f t="shared" si="477"/>
        <v>335432140</v>
      </c>
      <c r="K523" s="4">
        <f t="shared" si="477"/>
        <v>708469541</v>
      </c>
      <c r="L523" s="4">
        <f t="shared" si="424"/>
        <v>3197352736</v>
      </c>
      <c r="M523" s="4">
        <f aca="true" t="shared" si="478" ref="M523:X523">SUM(M524+M527+M529+M531+M533)</f>
        <v>519340120</v>
      </c>
      <c r="N523" s="4">
        <f t="shared" si="478"/>
        <v>3197352736</v>
      </c>
      <c r="O523" s="4">
        <f t="shared" si="478"/>
        <v>0</v>
      </c>
      <c r="P523" s="4">
        <f t="shared" si="478"/>
        <v>519340120</v>
      </c>
      <c r="Q523" s="4">
        <f t="shared" si="478"/>
        <v>3197352736</v>
      </c>
      <c r="R523" s="4">
        <f t="shared" si="478"/>
        <v>0</v>
      </c>
      <c r="S523" s="4">
        <f t="shared" si="478"/>
        <v>519340120</v>
      </c>
      <c r="T523" s="4">
        <f t="shared" si="478"/>
        <v>3197352736</v>
      </c>
      <c r="U523" s="4">
        <f t="shared" si="478"/>
        <v>519340120</v>
      </c>
      <c r="V523" s="4">
        <f t="shared" si="478"/>
        <v>3197352736</v>
      </c>
      <c r="W523" s="4">
        <f t="shared" si="478"/>
        <v>0</v>
      </c>
      <c r="X523" s="35">
        <f t="shared" si="478"/>
        <v>0</v>
      </c>
    </row>
    <row r="524" spans="1:24" ht="24.75" customHeight="1">
      <c r="A524" s="34" t="s">
        <v>457</v>
      </c>
      <c r="B524" s="57" t="s">
        <v>6</v>
      </c>
      <c r="C524" s="4">
        <f>SUM(C525:C526)</f>
        <v>2708390137</v>
      </c>
      <c r="D524" s="4">
        <f aca="true" t="shared" si="479" ref="D524:K524">SUM(D525:D526)</f>
        <v>0</v>
      </c>
      <c r="E524" s="4">
        <f t="shared" si="479"/>
        <v>0</v>
      </c>
      <c r="F524" s="4">
        <f t="shared" si="479"/>
        <v>38536018</v>
      </c>
      <c r="G524" s="4">
        <f t="shared" si="479"/>
        <v>3748083</v>
      </c>
      <c r="H524" s="4">
        <f t="shared" si="479"/>
        <v>0</v>
      </c>
      <c r="I524" s="4">
        <f t="shared" si="479"/>
        <v>0</v>
      </c>
      <c r="J524" s="4">
        <f t="shared" si="479"/>
        <v>38536018</v>
      </c>
      <c r="K524" s="4">
        <f t="shared" si="479"/>
        <v>176248083</v>
      </c>
      <c r="L524" s="4">
        <f aca="true" t="shared" si="480" ref="L524:L533">(C524+H524-I524+J524-K524)</f>
        <v>2570678072</v>
      </c>
      <c r="M524" s="4">
        <f aca="true" t="shared" si="481" ref="M524:X524">SUM(M525:M526)</f>
        <v>241906661</v>
      </c>
      <c r="N524" s="4">
        <f t="shared" si="481"/>
        <v>2570678072</v>
      </c>
      <c r="O524" s="4">
        <f t="shared" si="481"/>
        <v>0</v>
      </c>
      <c r="P524" s="4">
        <f t="shared" si="481"/>
        <v>241906661</v>
      </c>
      <c r="Q524" s="4">
        <f t="shared" si="481"/>
        <v>2570678072</v>
      </c>
      <c r="R524" s="4">
        <f t="shared" si="481"/>
        <v>0</v>
      </c>
      <c r="S524" s="4">
        <f t="shared" si="481"/>
        <v>241906661</v>
      </c>
      <c r="T524" s="4">
        <f t="shared" si="481"/>
        <v>2570678072</v>
      </c>
      <c r="U524" s="4">
        <f t="shared" si="481"/>
        <v>241906661</v>
      </c>
      <c r="V524" s="4">
        <f t="shared" si="481"/>
        <v>2570678072</v>
      </c>
      <c r="W524" s="4">
        <f t="shared" si="481"/>
        <v>0</v>
      </c>
      <c r="X524" s="35">
        <f t="shared" si="481"/>
        <v>0</v>
      </c>
    </row>
    <row r="525" spans="1:24" ht="24.75" customHeight="1">
      <c r="A525" s="36" t="s">
        <v>458</v>
      </c>
      <c r="B525" s="58" t="s">
        <v>7</v>
      </c>
      <c r="C525" s="5">
        <f aca="true" t="shared" si="482" ref="C525:J525">C203</f>
        <v>2698390137</v>
      </c>
      <c r="D525" s="5">
        <f aca="true" t="shared" si="483" ref="D525:F526">D203</f>
        <v>0</v>
      </c>
      <c r="E525" s="5">
        <f t="shared" si="483"/>
        <v>0</v>
      </c>
      <c r="F525" s="5">
        <f t="shared" si="483"/>
        <v>38536018</v>
      </c>
      <c r="G525" s="5">
        <f t="shared" si="482"/>
        <v>0</v>
      </c>
      <c r="H525" s="5">
        <f t="shared" si="482"/>
        <v>0</v>
      </c>
      <c r="I525" s="5">
        <f t="shared" si="482"/>
        <v>0</v>
      </c>
      <c r="J525" s="5">
        <f t="shared" si="482"/>
        <v>38536018</v>
      </c>
      <c r="K525" s="5">
        <f>K203</f>
        <v>172500000</v>
      </c>
      <c r="L525" s="5">
        <f t="shared" si="480"/>
        <v>2564426155</v>
      </c>
      <c r="M525" s="5">
        <f>M203</f>
        <v>241456456</v>
      </c>
      <c r="N525" s="5">
        <f>N203</f>
        <v>2564426155</v>
      </c>
      <c r="O525" s="5">
        <f>(L525-N525)</f>
        <v>0</v>
      </c>
      <c r="P525" s="5">
        <f>P203</f>
        <v>241456456</v>
      </c>
      <c r="Q525" s="5">
        <f>Q203</f>
        <v>2564426155</v>
      </c>
      <c r="R525" s="5">
        <f aca="true" t="shared" si="484" ref="R525:R540">N525-Q525</f>
        <v>0</v>
      </c>
      <c r="S525" s="5">
        <f aca="true" t="shared" si="485" ref="S525:V526">S203</f>
        <v>241456456</v>
      </c>
      <c r="T525" s="5">
        <f t="shared" si="485"/>
        <v>2564426155</v>
      </c>
      <c r="U525" s="5">
        <f t="shared" si="485"/>
        <v>241456456</v>
      </c>
      <c r="V525" s="5">
        <f t="shared" si="485"/>
        <v>2564426155</v>
      </c>
      <c r="W525" s="5">
        <f>T525-V525</f>
        <v>0</v>
      </c>
      <c r="X525" s="37">
        <f>L525-Q525</f>
        <v>0</v>
      </c>
    </row>
    <row r="526" spans="1:24" ht="24.75" customHeight="1">
      <c r="A526" s="36" t="s">
        <v>459</v>
      </c>
      <c r="B526" s="58" t="s">
        <v>8</v>
      </c>
      <c r="C526" s="5">
        <f aca="true" t="shared" si="486" ref="C526:J526">C204</f>
        <v>10000000</v>
      </c>
      <c r="D526" s="5">
        <f t="shared" si="483"/>
        <v>0</v>
      </c>
      <c r="E526" s="5">
        <f t="shared" si="483"/>
        <v>0</v>
      </c>
      <c r="F526" s="5">
        <f t="shared" si="483"/>
        <v>0</v>
      </c>
      <c r="G526" s="5">
        <f t="shared" si="486"/>
        <v>3748083</v>
      </c>
      <c r="H526" s="5">
        <f t="shared" si="486"/>
        <v>0</v>
      </c>
      <c r="I526" s="5">
        <f t="shared" si="486"/>
        <v>0</v>
      </c>
      <c r="J526" s="5">
        <f t="shared" si="486"/>
        <v>0</v>
      </c>
      <c r="K526" s="5">
        <f>K204</f>
        <v>3748083</v>
      </c>
      <c r="L526" s="5">
        <f t="shared" si="480"/>
        <v>6251917</v>
      </c>
      <c r="M526" s="5">
        <f>M204</f>
        <v>450205</v>
      </c>
      <c r="N526" s="5">
        <f>N204</f>
        <v>6251917</v>
      </c>
      <c r="O526" s="5">
        <f>(L526-N526)</f>
        <v>0</v>
      </c>
      <c r="P526" s="5">
        <f>P204</f>
        <v>450205</v>
      </c>
      <c r="Q526" s="5">
        <f>Q204</f>
        <v>6251917</v>
      </c>
      <c r="R526" s="5">
        <f t="shared" si="484"/>
        <v>0</v>
      </c>
      <c r="S526" s="5">
        <f t="shared" si="485"/>
        <v>450205</v>
      </c>
      <c r="T526" s="5">
        <f t="shared" si="485"/>
        <v>6251917</v>
      </c>
      <c r="U526" s="5">
        <f t="shared" si="485"/>
        <v>450205</v>
      </c>
      <c r="V526" s="5">
        <f t="shared" si="485"/>
        <v>6251917</v>
      </c>
      <c r="W526" s="5">
        <f>T526-V526</f>
        <v>0</v>
      </c>
      <c r="X526" s="37">
        <f>L526-Q526</f>
        <v>0</v>
      </c>
    </row>
    <row r="527" spans="1:24" ht="24.75" customHeight="1">
      <c r="A527" s="34" t="s">
        <v>460</v>
      </c>
      <c r="B527" s="57" t="s">
        <v>9</v>
      </c>
      <c r="C527" s="4">
        <f>SUM(C528)</f>
        <v>1000000</v>
      </c>
      <c r="D527" s="4">
        <f aca="true" t="shared" si="487" ref="D527:K527">SUM(D528)</f>
        <v>0</v>
      </c>
      <c r="E527" s="4">
        <f t="shared" si="487"/>
        <v>0</v>
      </c>
      <c r="F527" s="4">
        <f t="shared" si="487"/>
        <v>0</v>
      </c>
      <c r="G527" s="4">
        <f t="shared" si="487"/>
        <v>1000000</v>
      </c>
      <c r="H527" s="4">
        <f t="shared" si="487"/>
        <v>0</v>
      </c>
      <c r="I527" s="4">
        <f t="shared" si="487"/>
        <v>0</v>
      </c>
      <c r="J527" s="4">
        <f t="shared" si="487"/>
        <v>0</v>
      </c>
      <c r="K527" s="4">
        <f t="shared" si="487"/>
        <v>1000000</v>
      </c>
      <c r="L527" s="4">
        <f t="shared" si="480"/>
        <v>0</v>
      </c>
      <c r="M527" s="4">
        <f aca="true" t="shared" si="488" ref="M527:X527">SUM(M528)</f>
        <v>0</v>
      </c>
      <c r="N527" s="4">
        <f t="shared" si="488"/>
        <v>0</v>
      </c>
      <c r="O527" s="4">
        <f t="shared" si="488"/>
        <v>0</v>
      </c>
      <c r="P527" s="4">
        <f t="shared" si="488"/>
        <v>0</v>
      </c>
      <c r="Q527" s="4">
        <f t="shared" si="488"/>
        <v>0</v>
      </c>
      <c r="R527" s="4">
        <f t="shared" si="488"/>
        <v>0</v>
      </c>
      <c r="S527" s="4">
        <f t="shared" si="488"/>
        <v>0</v>
      </c>
      <c r="T527" s="4">
        <f t="shared" si="488"/>
        <v>0</v>
      </c>
      <c r="U527" s="4">
        <f t="shared" si="488"/>
        <v>0</v>
      </c>
      <c r="V527" s="4">
        <f t="shared" si="488"/>
        <v>0</v>
      </c>
      <c r="W527" s="4">
        <f t="shared" si="488"/>
        <v>0</v>
      </c>
      <c r="X527" s="35">
        <f t="shared" si="488"/>
        <v>0</v>
      </c>
    </row>
    <row r="528" spans="1:24" ht="24.75" customHeight="1">
      <c r="A528" s="36" t="s">
        <v>461</v>
      </c>
      <c r="B528" s="58" t="s">
        <v>10</v>
      </c>
      <c r="C528" s="5">
        <f aca="true" t="shared" si="489" ref="C528:K528">C206</f>
        <v>1000000</v>
      </c>
      <c r="D528" s="5">
        <f t="shared" si="489"/>
        <v>0</v>
      </c>
      <c r="E528" s="5">
        <f t="shared" si="489"/>
        <v>0</v>
      </c>
      <c r="F528" s="5">
        <f t="shared" si="489"/>
        <v>0</v>
      </c>
      <c r="G528" s="5">
        <f t="shared" si="489"/>
        <v>1000000</v>
      </c>
      <c r="H528" s="5">
        <f t="shared" si="489"/>
        <v>0</v>
      </c>
      <c r="I528" s="5">
        <f t="shared" si="489"/>
        <v>0</v>
      </c>
      <c r="J528" s="5">
        <f t="shared" si="489"/>
        <v>0</v>
      </c>
      <c r="K528" s="5">
        <f t="shared" si="489"/>
        <v>1000000</v>
      </c>
      <c r="L528" s="5">
        <f t="shared" si="480"/>
        <v>0</v>
      </c>
      <c r="M528" s="5">
        <f>M206</f>
        <v>0</v>
      </c>
      <c r="N528" s="5">
        <f>N206</f>
        <v>0</v>
      </c>
      <c r="O528" s="5">
        <f>(L528-N528)</f>
        <v>0</v>
      </c>
      <c r="P528" s="5">
        <f>P206</f>
        <v>0</v>
      </c>
      <c r="Q528" s="5">
        <f>Q206</f>
        <v>0</v>
      </c>
      <c r="R528" s="5">
        <f t="shared" si="484"/>
        <v>0</v>
      </c>
      <c r="S528" s="5">
        <f>S206</f>
        <v>0</v>
      </c>
      <c r="T528" s="5">
        <f>T206</f>
        <v>0</v>
      </c>
      <c r="U528" s="5">
        <f>U206</f>
        <v>0</v>
      </c>
      <c r="V528" s="5">
        <f>V206</f>
        <v>0</v>
      </c>
      <c r="W528" s="5">
        <f>T528-V528</f>
        <v>0</v>
      </c>
      <c r="X528" s="37">
        <f>L528-Q528</f>
        <v>0</v>
      </c>
    </row>
    <row r="529" spans="1:24" ht="24.75" customHeight="1">
      <c r="A529" s="34" t="s">
        <v>462</v>
      </c>
      <c r="B529" s="57" t="s">
        <v>200</v>
      </c>
      <c r="C529" s="4">
        <f>C530</f>
        <v>40000000</v>
      </c>
      <c r="D529" s="4">
        <f aca="true" t="shared" si="490" ref="D529:K529">D530</f>
        <v>0</v>
      </c>
      <c r="E529" s="4">
        <f t="shared" si="490"/>
        <v>0</v>
      </c>
      <c r="F529" s="4">
        <f t="shared" si="490"/>
        <v>0</v>
      </c>
      <c r="G529" s="4">
        <f t="shared" si="490"/>
        <v>14551991</v>
      </c>
      <c r="H529" s="4">
        <f t="shared" si="490"/>
        <v>0</v>
      </c>
      <c r="I529" s="4">
        <f t="shared" si="490"/>
        <v>0</v>
      </c>
      <c r="J529" s="4">
        <f t="shared" si="490"/>
        <v>0</v>
      </c>
      <c r="K529" s="4">
        <f t="shared" si="490"/>
        <v>14551991</v>
      </c>
      <c r="L529" s="4">
        <f t="shared" si="480"/>
        <v>25448009</v>
      </c>
      <c r="M529" s="4">
        <f aca="true" t="shared" si="491" ref="M529:X529">M530</f>
        <v>0</v>
      </c>
      <c r="N529" s="4">
        <f t="shared" si="491"/>
        <v>25448009</v>
      </c>
      <c r="O529" s="4">
        <f t="shared" si="491"/>
        <v>0</v>
      </c>
      <c r="P529" s="4">
        <f t="shared" si="491"/>
        <v>0</v>
      </c>
      <c r="Q529" s="4">
        <f t="shared" si="491"/>
        <v>25448009</v>
      </c>
      <c r="R529" s="4">
        <f t="shared" si="491"/>
        <v>0</v>
      </c>
      <c r="S529" s="4">
        <f t="shared" si="491"/>
        <v>0</v>
      </c>
      <c r="T529" s="4">
        <f t="shared" si="491"/>
        <v>25448009</v>
      </c>
      <c r="U529" s="4">
        <f t="shared" si="491"/>
        <v>0</v>
      </c>
      <c r="V529" s="4">
        <f t="shared" si="491"/>
        <v>25448009</v>
      </c>
      <c r="W529" s="4">
        <f t="shared" si="491"/>
        <v>0</v>
      </c>
      <c r="X529" s="35">
        <f t="shared" si="491"/>
        <v>0</v>
      </c>
    </row>
    <row r="530" spans="1:24" ht="24.75" customHeight="1">
      <c r="A530" s="36" t="s">
        <v>463</v>
      </c>
      <c r="B530" s="58" t="s">
        <v>11</v>
      </c>
      <c r="C530" s="5">
        <f aca="true" t="shared" si="492" ref="C530:K530">C208</f>
        <v>40000000</v>
      </c>
      <c r="D530" s="5">
        <f t="shared" si="492"/>
        <v>0</v>
      </c>
      <c r="E530" s="5">
        <f t="shared" si="492"/>
        <v>0</v>
      </c>
      <c r="F530" s="5">
        <f t="shared" si="492"/>
        <v>0</v>
      </c>
      <c r="G530" s="5">
        <f t="shared" si="492"/>
        <v>14551991</v>
      </c>
      <c r="H530" s="5">
        <f t="shared" si="492"/>
        <v>0</v>
      </c>
      <c r="I530" s="5">
        <f t="shared" si="492"/>
        <v>0</v>
      </c>
      <c r="J530" s="5">
        <f t="shared" si="492"/>
        <v>0</v>
      </c>
      <c r="K530" s="5">
        <f t="shared" si="492"/>
        <v>14551991</v>
      </c>
      <c r="L530" s="5">
        <f t="shared" si="480"/>
        <v>25448009</v>
      </c>
      <c r="M530" s="5">
        <f>M208</f>
        <v>0</v>
      </c>
      <c r="N530" s="5">
        <f>N208</f>
        <v>25448009</v>
      </c>
      <c r="O530" s="5">
        <f>(L530-N530)</f>
        <v>0</v>
      </c>
      <c r="P530" s="5">
        <f>P208</f>
        <v>0</v>
      </c>
      <c r="Q530" s="5">
        <f>Q208</f>
        <v>25448009</v>
      </c>
      <c r="R530" s="5">
        <f t="shared" si="484"/>
        <v>0</v>
      </c>
      <c r="S530" s="5">
        <f>S208</f>
        <v>0</v>
      </c>
      <c r="T530" s="5">
        <f>T208</f>
        <v>25448009</v>
      </c>
      <c r="U530" s="5">
        <f>U208</f>
        <v>0</v>
      </c>
      <c r="V530" s="5">
        <f>V208</f>
        <v>25448009</v>
      </c>
      <c r="W530" s="5">
        <f>T530-V530</f>
        <v>0</v>
      </c>
      <c r="X530" s="37">
        <f>L530-Q530</f>
        <v>0</v>
      </c>
    </row>
    <row r="531" spans="1:24" ht="24.75" customHeight="1">
      <c r="A531" s="34" t="s">
        <v>464</v>
      </c>
      <c r="B531" s="57" t="s">
        <v>203</v>
      </c>
      <c r="C531" s="4">
        <f>C532</f>
        <v>50000000</v>
      </c>
      <c r="D531" s="4">
        <f aca="true" t="shared" si="493" ref="D531:K531">D532</f>
        <v>0</v>
      </c>
      <c r="E531" s="4">
        <f t="shared" si="493"/>
        <v>0</v>
      </c>
      <c r="F531" s="4">
        <f t="shared" si="493"/>
        <v>21276208</v>
      </c>
      <c r="G531" s="4">
        <f t="shared" si="493"/>
        <v>0</v>
      </c>
      <c r="H531" s="4">
        <f t="shared" si="493"/>
        <v>0</v>
      </c>
      <c r="I531" s="4">
        <f t="shared" si="493"/>
        <v>0</v>
      </c>
      <c r="J531" s="4">
        <f t="shared" si="493"/>
        <v>21276208</v>
      </c>
      <c r="K531" s="4">
        <f t="shared" si="493"/>
        <v>0</v>
      </c>
      <c r="L531" s="4">
        <f t="shared" si="480"/>
        <v>71276208</v>
      </c>
      <c r="M531" s="4">
        <f aca="true" t="shared" si="494" ref="M531:X531">M532</f>
        <v>26409337</v>
      </c>
      <c r="N531" s="4">
        <f t="shared" si="494"/>
        <v>71276208</v>
      </c>
      <c r="O531" s="4">
        <f t="shared" si="494"/>
        <v>0</v>
      </c>
      <c r="P531" s="4">
        <f t="shared" si="494"/>
        <v>26409337</v>
      </c>
      <c r="Q531" s="4">
        <f t="shared" si="494"/>
        <v>71276208</v>
      </c>
      <c r="R531" s="4">
        <f t="shared" si="494"/>
        <v>0</v>
      </c>
      <c r="S531" s="4">
        <f t="shared" si="494"/>
        <v>26409337</v>
      </c>
      <c r="T531" s="4">
        <f t="shared" si="494"/>
        <v>71276208</v>
      </c>
      <c r="U531" s="4">
        <f t="shared" si="494"/>
        <v>26409337</v>
      </c>
      <c r="V531" s="4">
        <f t="shared" si="494"/>
        <v>71276208</v>
      </c>
      <c r="W531" s="4">
        <f t="shared" si="494"/>
        <v>0</v>
      </c>
      <c r="X531" s="35">
        <f t="shared" si="494"/>
        <v>0</v>
      </c>
    </row>
    <row r="532" spans="1:24" ht="24.75" customHeight="1">
      <c r="A532" s="36" t="s">
        <v>465</v>
      </c>
      <c r="B532" s="58" t="s">
        <v>12</v>
      </c>
      <c r="C532" s="5">
        <f aca="true" t="shared" si="495" ref="C532:K532">C210</f>
        <v>50000000</v>
      </c>
      <c r="D532" s="5">
        <f t="shared" si="495"/>
        <v>0</v>
      </c>
      <c r="E532" s="5">
        <f t="shared" si="495"/>
        <v>0</v>
      </c>
      <c r="F532" s="5">
        <f t="shared" si="495"/>
        <v>21276208</v>
      </c>
      <c r="G532" s="5">
        <f t="shared" si="495"/>
        <v>0</v>
      </c>
      <c r="H532" s="5">
        <f t="shared" si="495"/>
        <v>0</v>
      </c>
      <c r="I532" s="5">
        <f t="shared" si="495"/>
        <v>0</v>
      </c>
      <c r="J532" s="5">
        <f t="shared" si="495"/>
        <v>21276208</v>
      </c>
      <c r="K532" s="5">
        <f t="shared" si="495"/>
        <v>0</v>
      </c>
      <c r="L532" s="5">
        <f t="shared" si="480"/>
        <v>71276208</v>
      </c>
      <c r="M532" s="5">
        <f>M210</f>
        <v>26409337</v>
      </c>
      <c r="N532" s="5">
        <f>N210</f>
        <v>71276208</v>
      </c>
      <c r="O532" s="5">
        <f>(L532-N532)</f>
        <v>0</v>
      </c>
      <c r="P532" s="5">
        <f>P210</f>
        <v>26409337</v>
      </c>
      <c r="Q532" s="5">
        <f>Q210</f>
        <v>71276208</v>
      </c>
      <c r="R532" s="5">
        <f t="shared" si="484"/>
        <v>0</v>
      </c>
      <c r="S532" s="5">
        <f>S210</f>
        <v>26409337</v>
      </c>
      <c r="T532" s="5">
        <f>T210</f>
        <v>71276208</v>
      </c>
      <c r="U532" s="5">
        <f>U210</f>
        <v>26409337</v>
      </c>
      <c r="V532" s="5">
        <f>V210</f>
        <v>71276208</v>
      </c>
      <c r="W532" s="5">
        <f>T532-V532</f>
        <v>0</v>
      </c>
      <c r="X532" s="37">
        <f>L532-Q532</f>
        <v>0</v>
      </c>
    </row>
    <row r="533" spans="1:24" ht="24.75" customHeight="1">
      <c r="A533" s="34" t="s">
        <v>466</v>
      </c>
      <c r="B533" s="57" t="s">
        <v>13</v>
      </c>
      <c r="C533" s="4">
        <f>SUM(C534:C540)</f>
        <v>771000000</v>
      </c>
      <c r="D533" s="4">
        <f aca="true" t="shared" si="496" ref="D533:K533">SUM(D534:D540)</f>
        <v>0</v>
      </c>
      <c r="E533" s="4">
        <f t="shared" si="496"/>
        <v>0</v>
      </c>
      <c r="F533" s="4">
        <f t="shared" si="496"/>
        <v>169197</v>
      </c>
      <c r="G533" s="4">
        <f t="shared" si="496"/>
        <v>181669467</v>
      </c>
      <c r="H533" s="4">
        <f t="shared" si="496"/>
        <v>0</v>
      </c>
      <c r="I533" s="4">
        <f t="shared" si="496"/>
        <v>0</v>
      </c>
      <c r="J533" s="4">
        <f t="shared" si="496"/>
        <v>275619914</v>
      </c>
      <c r="K533" s="4">
        <f t="shared" si="496"/>
        <v>516669467</v>
      </c>
      <c r="L533" s="4">
        <f t="shared" si="480"/>
        <v>529950447</v>
      </c>
      <c r="M533" s="4">
        <f aca="true" t="shared" si="497" ref="M533:X533">SUM(M534:M540)</f>
        <v>251024122</v>
      </c>
      <c r="N533" s="4">
        <f t="shared" si="497"/>
        <v>529950447</v>
      </c>
      <c r="O533" s="4">
        <f t="shared" si="497"/>
        <v>0</v>
      </c>
      <c r="P533" s="4">
        <f t="shared" si="497"/>
        <v>251024122</v>
      </c>
      <c r="Q533" s="4">
        <f t="shared" si="497"/>
        <v>529950447</v>
      </c>
      <c r="R533" s="4">
        <f t="shared" si="497"/>
        <v>0</v>
      </c>
      <c r="S533" s="4">
        <f t="shared" si="497"/>
        <v>251024122</v>
      </c>
      <c r="T533" s="4">
        <f t="shared" si="497"/>
        <v>529950447</v>
      </c>
      <c r="U533" s="4">
        <f t="shared" si="497"/>
        <v>251024122</v>
      </c>
      <c r="V533" s="4">
        <f t="shared" si="497"/>
        <v>529950447</v>
      </c>
      <c r="W533" s="4">
        <f t="shared" si="497"/>
        <v>0</v>
      </c>
      <c r="X533" s="35">
        <f t="shared" si="497"/>
        <v>0</v>
      </c>
    </row>
    <row r="534" spans="1:24" ht="24.75" customHeight="1">
      <c r="A534" s="36" t="s">
        <v>467</v>
      </c>
      <c r="B534" s="58" t="s">
        <v>14</v>
      </c>
      <c r="C534" s="5">
        <f aca="true" t="shared" si="498" ref="C534:J534">C212</f>
        <v>10000000</v>
      </c>
      <c r="D534" s="5">
        <f aca="true" t="shared" si="499" ref="D534:F540">D212</f>
        <v>0</v>
      </c>
      <c r="E534" s="5">
        <f t="shared" si="499"/>
        <v>0</v>
      </c>
      <c r="F534" s="5">
        <f t="shared" si="499"/>
        <v>0</v>
      </c>
      <c r="G534" s="5">
        <f t="shared" si="498"/>
        <v>4434228</v>
      </c>
      <c r="H534" s="5">
        <f t="shared" si="498"/>
        <v>0</v>
      </c>
      <c r="I534" s="5">
        <f t="shared" si="498"/>
        <v>0</v>
      </c>
      <c r="J534" s="5">
        <f t="shared" si="498"/>
        <v>0</v>
      </c>
      <c r="K534" s="5">
        <f aca="true" t="shared" si="500" ref="K534:K540">K212</f>
        <v>4434228</v>
      </c>
      <c r="L534" s="5">
        <f aca="true" t="shared" si="501" ref="L534:L540">(C534+H534-I534+J534-K534)</f>
        <v>5565772</v>
      </c>
      <c r="M534" s="5">
        <f aca="true" t="shared" si="502" ref="M534:N540">M212</f>
        <v>614992</v>
      </c>
      <c r="N534" s="5">
        <f t="shared" si="502"/>
        <v>5565772</v>
      </c>
      <c r="O534" s="5">
        <f aca="true" t="shared" si="503" ref="O534:O540">(L534-N534)</f>
        <v>0</v>
      </c>
      <c r="P534" s="5">
        <f aca="true" t="shared" si="504" ref="P534:Q540">P212</f>
        <v>614992</v>
      </c>
      <c r="Q534" s="5">
        <f t="shared" si="504"/>
        <v>5565772</v>
      </c>
      <c r="R534" s="5">
        <f t="shared" si="484"/>
        <v>0</v>
      </c>
      <c r="S534" s="5">
        <f aca="true" t="shared" si="505" ref="S534:V540">S212</f>
        <v>614992</v>
      </c>
      <c r="T534" s="5">
        <f t="shared" si="505"/>
        <v>5565772</v>
      </c>
      <c r="U534" s="5">
        <f t="shared" si="505"/>
        <v>614992</v>
      </c>
      <c r="V534" s="5">
        <f t="shared" si="505"/>
        <v>5565772</v>
      </c>
      <c r="W534" s="5">
        <f aca="true" t="shared" si="506" ref="W534:W540">T534-V534</f>
        <v>0</v>
      </c>
      <c r="X534" s="37">
        <f aca="true" t="shared" si="507" ref="X534:X540">L534-Q534</f>
        <v>0</v>
      </c>
    </row>
    <row r="535" spans="1:24" ht="24.75" customHeight="1">
      <c r="A535" s="36" t="s">
        <v>468</v>
      </c>
      <c r="B535" s="58" t="s">
        <v>15</v>
      </c>
      <c r="C535" s="5">
        <f aca="true" t="shared" si="508" ref="C535:J535">C213</f>
        <v>1000000</v>
      </c>
      <c r="D535" s="5">
        <f t="shared" si="499"/>
        <v>0</v>
      </c>
      <c r="E535" s="5">
        <f t="shared" si="499"/>
        <v>0</v>
      </c>
      <c r="F535" s="5">
        <f t="shared" si="499"/>
        <v>0</v>
      </c>
      <c r="G535" s="5">
        <f t="shared" si="508"/>
        <v>901600</v>
      </c>
      <c r="H535" s="5">
        <f t="shared" si="508"/>
        <v>0</v>
      </c>
      <c r="I535" s="5">
        <f t="shared" si="508"/>
        <v>0</v>
      </c>
      <c r="J535" s="5">
        <f t="shared" si="508"/>
        <v>0</v>
      </c>
      <c r="K535" s="5">
        <f t="shared" si="500"/>
        <v>901600</v>
      </c>
      <c r="L535" s="5">
        <f t="shared" si="501"/>
        <v>98400</v>
      </c>
      <c r="M535" s="5">
        <f t="shared" si="502"/>
        <v>0</v>
      </c>
      <c r="N535" s="5">
        <f t="shared" si="502"/>
        <v>98400</v>
      </c>
      <c r="O535" s="5">
        <f t="shared" si="503"/>
        <v>0</v>
      </c>
      <c r="P535" s="5">
        <f t="shared" si="504"/>
        <v>0</v>
      </c>
      <c r="Q535" s="5">
        <f t="shared" si="504"/>
        <v>98400</v>
      </c>
      <c r="R535" s="5">
        <f t="shared" si="484"/>
        <v>0</v>
      </c>
      <c r="S535" s="5">
        <f t="shared" si="505"/>
        <v>0</v>
      </c>
      <c r="T535" s="5">
        <f t="shared" si="505"/>
        <v>98400</v>
      </c>
      <c r="U535" s="5">
        <f t="shared" si="505"/>
        <v>0</v>
      </c>
      <c r="V535" s="5">
        <f t="shared" si="505"/>
        <v>98400</v>
      </c>
      <c r="W535" s="5">
        <f t="shared" si="506"/>
        <v>0</v>
      </c>
      <c r="X535" s="37">
        <f t="shared" si="507"/>
        <v>0</v>
      </c>
    </row>
    <row r="536" spans="1:24" ht="24.75" customHeight="1">
      <c r="A536" s="36" t="s">
        <v>469</v>
      </c>
      <c r="B536" s="58" t="s">
        <v>16</v>
      </c>
      <c r="C536" s="5">
        <f aca="true" t="shared" si="509" ref="C536:J536">C214</f>
        <v>90000000</v>
      </c>
      <c r="D536" s="5">
        <f t="shared" si="499"/>
        <v>0</v>
      </c>
      <c r="E536" s="5">
        <f t="shared" si="499"/>
        <v>0</v>
      </c>
      <c r="F536" s="5">
        <f t="shared" si="499"/>
        <v>0</v>
      </c>
      <c r="G536" s="5">
        <f t="shared" si="509"/>
        <v>22647315</v>
      </c>
      <c r="H536" s="5">
        <f t="shared" si="509"/>
        <v>0</v>
      </c>
      <c r="I536" s="5">
        <f t="shared" si="509"/>
        <v>0</v>
      </c>
      <c r="J536" s="5">
        <f t="shared" si="509"/>
        <v>0</v>
      </c>
      <c r="K536" s="5">
        <f t="shared" si="500"/>
        <v>22647315</v>
      </c>
      <c r="L536" s="5">
        <f t="shared" si="501"/>
        <v>67352685</v>
      </c>
      <c r="M536" s="5">
        <f t="shared" si="502"/>
        <v>19465729</v>
      </c>
      <c r="N536" s="5">
        <f t="shared" si="502"/>
        <v>67352685</v>
      </c>
      <c r="O536" s="5">
        <f t="shared" si="503"/>
        <v>0</v>
      </c>
      <c r="P536" s="5">
        <f t="shared" si="504"/>
        <v>19465729</v>
      </c>
      <c r="Q536" s="5">
        <f t="shared" si="504"/>
        <v>67352685</v>
      </c>
      <c r="R536" s="5">
        <f t="shared" si="484"/>
        <v>0</v>
      </c>
      <c r="S536" s="5">
        <f t="shared" si="505"/>
        <v>19465729</v>
      </c>
      <c r="T536" s="5">
        <f t="shared" si="505"/>
        <v>67352685</v>
      </c>
      <c r="U536" s="5">
        <f t="shared" si="505"/>
        <v>19465729</v>
      </c>
      <c r="V536" s="5">
        <f t="shared" si="505"/>
        <v>67352685</v>
      </c>
      <c r="W536" s="5">
        <f t="shared" si="506"/>
        <v>0</v>
      </c>
      <c r="X536" s="37">
        <f t="shared" si="507"/>
        <v>0</v>
      </c>
    </row>
    <row r="537" spans="1:24" ht="24.75" customHeight="1">
      <c r="A537" s="36" t="s">
        <v>470</v>
      </c>
      <c r="B537" s="58" t="s">
        <v>17</v>
      </c>
      <c r="C537" s="5">
        <f aca="true" t="shared" si="510" ref="C537:J537">C215</f>
        <v>150000000</v>
      </c>
      <c r="D537" s="5">
        <f t="shared" si="499"/>
        <v>0</v>
      </c>
      <c r="E537" s="5">
        <f t="shared" si="499"/>
        <v>0</v>
      </c>
      <c r="F537" s="5">
        <f t="shared" si="499"/>
        <v>0</v>
      </c>
      <c r="G537" s="5">
        <f t="shared" si="510"/>
        <v>53905474</v>
      </c>
      <c r="H537" s="5">
        <f t="shared" si="510"/>
        <v>0</v>
      </c>
      <c r="I537" s="5">
        <f t="shared" si="510"/>
        <v>0</v>
      </c>
      <c r="J537" s="5">
        <f t="shared" si="510"/>
        <v>0</v>
      </c>
      <c r="K537" s="5">
        <f t="shared" si="500"/>
        <v>53905474</v>
      </c>
      <c r="L537" s="5">
        <f t="shared" si="501"/>
        <v>96094526</v>
      </c>
      <c r="M537" s="5">
        <f t="shared" si="502"/>
        <v>809108</v>
      </c>
      <c r="N537" s="5">
        <f t="shared" si="502"/>
        <v>96094526</v>
      </c>
      <c r="O537" s="5">
        <f t="shared" si="503"/>
        <v>0</v>
      </c>
      <c r="P537" s="5">
        <f t="shared" si="504"/>
        <v>809108</v>
      </c>
      <c r="Q537" s="5">
        <f t="shared" si="504"/>
        <v>96094526</v>
      </c>
      <c r="R537" s="5">
        <f t="shared" si="484"/>
        <v>0</v>
      </c>
      <c r="S537" s="5">
        <f t="shared" si="505"/>
        <v>809108</v>
      </c>
      <c r="T537" s="5">
        <f t="shared" si="505"/>
        <v>96094526</v>
      </c>
      <c r="U537" s="5">
        <f t="shared" si="505"/>
        <v>809108</v>
      </c>
      <c r="V537" s="5">
        <f t="shared" si="505"/>
        <v>96094526</v>
      </c>
      <c r="W537" s="5">
        <f t="shared" si="506"/>
        <v>0</v>
      </c>
      <c r="X537" s="37">
        <f t="shared" si="507"/>
        <v>0</v>
      </c>
    </row>
    <row r="538" spans="1:24" ht="24.75" customHeight="1">
      <c r="A538" s="36" t="s">
        <v>471</v>
      </c>
      <c r="B538" s="58" t="s">
        <v>18</v>
      </c>
      <c r="C538" s="5">
        <f aca="true" t="shared" si="511" ref="C538:J538">C216</f>
        <v>200000000</v>
      </c>
      <c r="D538" s="5">
        <f t="shared" si="499"/>
        <v>0</v>
      </c>
      <c r="E538" s="5">
        <f t="shared" si="499"/>
        <v>0</v>
      </c>
      <c r="F538" s="5">
        <f t="shared" si="499"/>
        <v>0</v>
      </c>
      <c r="G538" s="5">
        <f t="shared" si="511"/>
        <v>43687320</v>
      </c>
      <c r="H538" s="5">
        <f t="shared" si="511"/>
        <v>0</v>
      </c>
      <c r="I538" s="5">
        <f t="shared" si="511"/>
        <v>0</v>
      </c>
      <c r="J538" s="5">
        <f t="shared" si="511"/>
        <v>0</v>
      </c>
      <c r="K538" s="5">
        <f t="shared" si="500"/>
        <v>88687320</v>
      </c>
      <c r="L538" s="5">
        <f t="shared" si="501"/>
        <v>111312680</v>
      </c>
      <c r="M538" s="5">
        <f t="shared" si="502"/>
        <v>11380696</v>
      </c>
      <c r="N538" s="5">
        <f t="shared" si="502"/>
        <v>111312680</v>
      </c>
      <c r="O538" s="5">
        <f t="shared" si="503"/>
        <v>0</v>
      </c>
      <c r="P538" s="5">
        <f t="shared" si="504"/>
        <v>11380696</v>
      </c>
      <c r="Q538" s="5">
        <f t="shared" si="504"/>
        <v>111312680</v>
      </c>
      <c r="R538" s="5">
        <f t="shared" si="484"/>
        <v>0</v>
      </c>
      <c r="S538" s="5">
        <f t="shared" si="505"/>
        <v>11380696</v>
      </c>
      <c r="T538" s="5">
        <f t="shared" si="505"/>
        <v>111312680</v>
      </c>
      <c r="U538" s="5">
        <f t="shared" si="505"/>
        <v>11380696</v>
      </c>
      <c r="V538" s="5">
        <f t="shared" si="505"/>
        <v>111312680</v>
      </c>
      <c r="W538" s="5">
        <f t="shared" si="506"/>
        <v>0</v>
      </c>
      <c r="X538" s="37">
        <f t="shared" si="507"/>
        <v>0</v>
      </c>
    </row>
    <row r="539" spans="1:24" ht="24.75" customHeight="1">
      <c r="A539" s="36" t="s">
        <v>472</v>
      </c>
      <c r="B539" s="58" t="s">
        <v>19</v>
      </c>
      <c r="C539" s="5">
        <f aca="true" t="shared" si="512" ref="C539:J539">C217</f>
        <v>250000000</v>
      </c>
      <c r="D539" s="5">
        <f t="shared" si="499"/>
        <v>0</v>
      </c>
      <c r="E539" s="5">
        <f t="shared" si="499"/>
        <v>0</v>
      </c>
      <c r="F539" s="5">
        <f t="shared" si="499"/>
        <v>169197</v>
      </c>
      <c r="G539" s="5">
        <f t="shared" si="512"/>
        <v>0</v>
      </c>
      <c r="H539" s="5">
        <f t="shared" si="512"/>
        <v>0</v>
      </c>
      <c r="I539" s="5">
        <f t="shared" si="512"/>
        <v>0</v>
      </c>
      <c r="J539" s="5">
        <f t="shared" si="512"/>
        <v>275619914</v>
      </c>
      <c r="K539" s="5">
        <f t="shared" si="500"/>
        <v>290000000</v>
      </c>
      <c r="L539" s="5">
        <f t="shared" si="501"/>
        <v>235619914</v>
      </c>
      <c r="M539" s="5">
        <f t="shared" si="502"/>
        <v>217351145</v>
      </c>
      <c r="N539" s="5">
        <f t="shared" si="502"/>
        <v>235619914</v>
      </c>
      <c r="O539" s="5">
        <f t="shared" si="503"/>
        <v>0</v>
      </c>
      <c r="P539" s="5">
        <f t="shared" si="504"/>
        <v>217351145</v>
      </c>
      <c r="Q539" s="5">
        <f t="shared" si="504"/>
        <v>235619914</v>
      </c>
      <c r="R539" s="5">
        <f t="shared" si="484"/>
        <v>0</v>
      </c>
      <c r="S539" s="5">
        <f t="shared" si="505"/>
        <v>217351145</v>
      </c>
      <c r="T539" s="5">
        <f t="shared" si="505"/>
        <v>235619914</v>
      </c>
      <c r="U539" s="5">
        <f t="shared" si="505"/>
        <v>217351145</v>
      </c>
      <c r="V539" s="5">
        <f t="shared" si="505"/>
        <v>235619914</v>
      </c>
      <c r="W539" s="5">
        <f t="shared" si="506"/>
        <v>0</v>
      </c>
      <c r="X539" s="37">
        <f t="shared" si="507"/>
        <v>0</v>
      </c>
    </row>
    <row r="540" spans="1:24" ht="24.75" customHeight="1">
      <c r="A540" s="36" t="s">
        <v>473</v>
      </c>
      <c r="B540" s="58" t="s">
        <v>21</v>
      </c>
      <c r="C540" s="5">
        <f aca="true" t="shared" si="513" ref="C540:J540">C218</f>
        <v>70000000</v>
      </c>
      <c r="D540" s="5">
        <f t="shared" si="499"/>
        <v>0</v>
      </c>
      <c r="E540" s="5">
        <f t="shared" si="499"/>
        <v>0</v>
      </c>
      <c r="F540" s="5">
        <f t="shared" si="499"/>
        <v>0</v>
      </c>
      <c r="G540" s="5">
        <f t="shared" si="513"/>
        <v>56093530</v>
      </c>
      <c r="H540" s="5">
        <f t="shared" si="513"/>
        <v>0</v>
      </c>
      <c r="I540" s="5">
        <f t="shared" si="513"/>
        <v>0</v>
      </c>
      <c r="J540" s="5">
        <f t="shared" si="513"/>
        <v>0</v>
      </c>
      <c r="K540" s="5">
        <f t="shared" si="500"/>
        <v>56093530</v>
      </c>
      <c r="L540" s="5">
        <f t="shared" si="501"/>
        <v>13906470</v>
      </c>
      <c r="M540" s="5">
        <f t="shared" si="502"/>
        <v>1402452</v>
      </c>
      <c r="N540" s="5">
        <f t="shared" si="502"/>
        <v>13906470</v>
      </c>
      <c r="O540" s="5">
        <f t="shared" si="503"/>
        <v>0</v>
      </c>
      <c r="P540" s="5">
        <f t="shared" si="504"/>
        <v>1402452</v>
      </c>
      <c r="Q540" s="5">
        <f t="shared" si="504"/>
        <v>13906470</v>
      </c>
      <c r="R540" s="5">
        <f t="shared" si="484"/>
        <v>0</v>
      </c>
      <c r="S540" s="5">
        <f t="shared" si="505"/>
        <v>1402452</v>
      </c>
      <c r="T540" s="5">
        <f t="shared" si="505"/>
        <v>13906470</v>
      </c>
      <c r="U540" s="5">
        <f t="shared" si="505"/>
        <v>1402452</v>
      </c>
      <c r="V540" s="5">
        <f t="shared" si="505"/>
        <v>13906470</v>
      </c>
      <c r="W540" s="5">
        <f t="shared" si="506"/>
        <v>0</v>
      </c>
      <c r="X540" s="37">
        <f t="shared" si="507"/>
        <v>0</v>
      </c>
    </row>
    <row r="541" spans="1:24" ht="24.75" customHeight="1">
      <c r="A541" s="34" t="s">
        <v>474</v>
      </c>
      <c r="B541" s="57" t="s">
        <v>22</v>
      </c>
      <c r="C541" s="4">
        <f>SUM(C542+C546)</f>
        <v>1187500000</v>
      </c>
      <c r="D541" s="4">
        <f aca="true" t="shared" si="514" ref="D541:K541">SUM(D542+D546)</f>
        <v>0</v>
      </c>
      <c r="E541" s="4">
        <f t="shared" si="514"/>
        <v>0</v>
      </c>
      <c r="F541" s="4">
        <f t="shared" si="514"/>
        <v>21184086</v>
      </c>
      <c r="G541" s="4">
        <f t="shared" si="514"/>
        <v>138466800</v>
      </c>
      <c r="H541" s="4">
        <f t="shared" si="514"/>
        <v>0</v>
      </c>
      <c r="I541" s="4">
        <f t="shared" si="514"/>
        <v>0</v>
      </c>
      <c r="J541" s="4">
        <f t="shared" si="514"/>
        <v>21184086</v>
      </c>
      <c r="K541" s="4">
        <f t="shared" si="514"/>
        <v>138466800</v>
      </c>
      <c r="L541" s="4">
        <f aca="true" t="shared" si="515" ref="L541:L546">(C541+H541-I541+J541-K541)</f>
        <v>1070217286</v>
      </c>
      <c r="M541" s="4">
        <f>SUM(M542+M546)</f>
        <v>118875145</v>
      </c>
      <c r="N541" s="4">
        <f>SUM(N542+N546)</f>
        <v>1070217286</v>
      </c>
      <c r="O541" s="4">
        <f>SUM(O542+O546)</f>
        <v>0</v>
      </c>
      <c r="P541" s="4">
        <f aca="true" t="shared" si="516" ref="P541:X541">SUM(P542+P546)</f>
        <v>118875145</v>
      </c>
      <c r="Q541" s="4">
        <f t="shared" si="516"/>
        <v>1070217286</v>
      </c>
      <c r="R541" s="4">
        <f t="shared" si="516"/>
        <v>0</v>
      </c>
      <c r="S541" s="4">
        <f t="shared" si="516"/>
        <v>118875145</v>
      </c>
      <c r="T541" s="4">
        <f t="shared" si="516"/>
        <v>1070217286</v>
      </c>
      <c r="U541" s="4">
        <f t="shared" si="516"/>
        <v>132178969</v>
      </c>
      <c r="V541" s="4">
        <f t="shared" si="516"/>
        <v>990519486</v>
      </c>
      <c r="W541" s="4">
        <f t="shared" si="516"/>
        <v>79697800</v>
      </c>
      <c r="X541" s="35">
        <f t="shared" si="516"/>
        <v>0</v>
      </c>
    </row>
    <row r="542" spans="1:24" ht="24.75" customHeight="1">
      <c r="A542" s="34" t="s">
        <v>475</v>
      </c>
      <c r="B542" s="57" t="s">
        <v>23</v>
      </c>
      <c r="C542" s="4">
        <f>SUM(C543:C545)</f>
        <v>520000000</v>
      </c>
      <c r="D542" s="4">
        <f aca="true" t="shared" si="517" ref="D542:K542">SUM(D543:D545)</f>
        <v>0</v>
      </c>
      <c r="E542" s="4">
        <f t="shared" si="517"/>
        <v>0</v>
      </c>
      <c r="F542" s="4">
        <f t="shared" si="517"/>
        <v>0</v>
      </c>
      <c r="G542" s="4">
        <f t="shared" si="517"/>
        <v>91786000</v>
      </c>
      <c r="H542" s="4">
        <f t="shared" si="517"/>
        <v>0</v>
      </c>
      <c r="I542" s="4">
        <f t="shared" si="517"/>
        <v>0</v>
      </c>
      <c r="J542" s="4">
        <f t="shared" si="517"/>
        <v>0</v>
      </c>
      <c r="K542" s="4">
        <f t="shared" si="517"/>
        <v>91786000</v>
      </c>
      <c r="L542" s="4">
        <f t="shared" si="515"/>
        <v>428214000</v>
      </c>
      <c r="M542" s="4">
        <f>SUM(M543:M545)</f>
        <v>40750700</v>
      </c>
      <c r="N542" s="4">
        <f>SUM(N543:N545)</f>
        <v>428214000</v>
      </c>
      <c r="O542" s="4">
        <f>SUM(O543:O545)</f>
        <v>0</v>
      </c>
      <c r="P542" s="4">
        <f aca="true" t="shared" si="518" ref="P542:X542">SUM(P543:P545)</f>
        <v>40750700</v>
      </c>
      <c r="Q542" s="4">
        <f t="shared" si="518"/>
        <v>428214000</v>
      </c>
      <c r="R542" s="4">
        <f t="shared" si="518"/>
        <v>0</v>
      </c>
      <c r="S542" s="4">
        <f t="shared" si="518"/>
        <v>40750700</v>
      </c>
      <c r="T542" s="4">
        <f t="shared" si="518"/>
        <v>428214000</v>
      </c>
      <c r="U542" s="4">
        <f t="shared" si="518"/>
        <v>38649500</v>
      </c>
      <c r="V542" s="4">
        <f t="shared" si="518"/>
        <v>387463300</v>
      </c>
      <c r="W542" s="4">
        <f t="shared" si="518"/>
        <v>40750700</v>
      </c>
      <c r="X542" s="35">
        <f t="shared" si="518"/>
        <v>0</v>
      </c>
    </row>
    <row r="543" spans="1:24" ht="24.75" customHeight="1">
      <c r="A543" s="36" t="s">
        <v>476</v>
      </c>
      <c r="B543" s="58" t="s">
        <v>24</v>
      </c>
      <c r="C543" s="5">
        <f aca="true" t="shared" si="519" ref="C543:J543">C221</f>
        <v>180000000</v>
      </c>
      <c r="D543" s="5">
        <f aca="true" t="shared" si="520" ref="D543:F545">D221</f>
        <v>0</v>
      </c>
      <c r="E543" s="5">
        <f t="shared" si="520"/>
        <v>0</v>
      </c>
      <c r="F543" s="5">
        <f t="shared" si="520"/>
        <v>0</v>
      </c>
      <c r="G543" s="5">
        <f t="shared" si="519"/>
        <v>61348500</v>
      </c>
      <c r="H543" s="5">
        <f t="shared" si="519"/>
        <v>0</v>
      </c>
      <c r="I543" s="5">
        <f t="shared" si="519"/>
        <v>0</v>
      </c>
      <c r="J543" s="5">
        <f t="shared" si="519"/>
        <v>0</v>
      </c>
      <c r="K543" s="5">
        <f>K221</f>
        <v>61348500</v>
      </c>
      <c r="L543" s="5">
        <f t="shared" si="515"/>
        <v>118651500</v>
      </c>
      <c r="M543" s="5">
        <f aca="true" t="shared" si="521" ref="M543:N545">M221</f>
        <v>11353700</v>
      </c>
      <c r="N543" s="5">
        <f t="shared" si="521"/>
        <v>118651500</v>
      </c>
      <c r="O543" s="5">
        <f>(L543-N543)</f>
        <v>0</v>
      </c>
      <c r="P543" s="5">
        <f aca="true" t="shared" si="522" ref="P543:Q545">P221</f>
        <v>11353700</v>
      </c>
      <c r="Q543" s="5">
        <f t="shared" si="522"/>
        <v>118651500</v>
      </c>
      <c r="R543" s="5">
        <f>N543-Q543</f>
        <v>0</v>
      </c>
      <c r="S543" s="5">
        <f aca="true" t="shared" si="523" ref="S543:V545">S221</f>
        <v>11353700</v>
      </c>
      <c r="T543" s="5">
        <f t="shared" si="523"/>
        <v>118651500</v>
      </c>
      <c r="U543" s="5">
        <f t="shared" si="523"/>
        <v>10665400</v>
      </c>
      <c r="V543" s="5">
        <f t="shared" si="523"/>
        <v>107297800</v>
      </c>
      <c r="W543" s="5">
        <f>T543-V543</f>
        <v>11353700</v>
      </c>
      <c r="X543" s="37">
        <f>L543-Q543</f>
        <v>0</v>
      </c>
    </row>
    <row r="544" spans="1:24" ht="24.75" customHeight="1">
      <c r="A544" s="36" t="s">
        <v>477</v>
      </c>
      <c r="B544" s="58" t="s">
        <v>25</v>
      </c>
      <c r="C544" s="5">
        <f aca="true" t="shared" si="524" ref="C544:J544">C222</f>
        <v>190000000</v>
      </c>
      <c r="D544" s="5">
        <f t="shared" si="520"/>
        <v>0</v>
      </c>
      <c r="E544" s="5">
        <f t="shared" si="520"/>
        <v>0</v>
      </c>
      <c r="F544" s="5">
        <f t="shared" si="520"/>
        <v>0</v>
      </c>
      <c r="G544" s="5">
        <f t="shared" si="524"/>
        <v>3361700</v>
      </c>
      <c r="H544" s="5">
        <f t="shared" si="524"/>
        <v>0</v>
      </c>
      <c r="I544" s="5">
        <f t="shared" si="524"/>
        <v>0</v>
      </c>
      <c r="J544" s="5">
        <f t="shared" si="524"/>
        <v>0</v>
      </c>
      <c r="K544" s="5">
        <f>K222</f>
        <v>3361700</v>
      </c>
      <c r="L544" s="5">
        <f t="shared" si="515"/>
        <v>186638300</v>
      </c>
      <c r="M544" s="5">
        <f t="shared" si="521"/>
        <v>17937800</v>
      </c>
      <c r="N544" s="5">
        <f t="shared" si="521"/>
        <v>186638300</v>
      </c>
      <c r="O544" s="5">
        <f>(L544-N544)</f>
        <v>0</v>
      </c>
      <c r="P544" s="5">
        <f t="shared" si="522"/>
        <v>17937800</v>
      </c>
      <c r="Q544" s="5">
        <f t="shared" si="522"/>
        <v>186638300</v>
      </c>
      <c r="R544" s="5">
        <f>N544-Q544</f>
        <v>0</v>
      </c>
      <c r="S544" s="5">
        <f t="shared" si="523"/>
        <v>17937800</v>
      </c>
      <c r="T544" s="5">
        <f t="shared" si="523"/>
        <v>186638300</v>
      </c>
      <c r="U544" s="5">
        <f t="shared" si="523"/>
        <v>16334100</v>
      </c>
      <c r="V544" s="5">
        <f t="shared" si="523"/>
        <v>168700500</v>
      </c>
      <c r="W544" s="5">
        <f>T544-V544</f>
        <v>17937800</v>
      </c>
      <c r="X544" s="37">
        <f>L544-Q544</f>
        <v>0</v>
      </c>
    </row>
    <row r="545" spans="1:24" ht="24.75" customHeight="1">
      <c r="A545" s="36" t="s">
        <v>478</v>
      </c>
      <c r="B545" s="58" t="s">
        <v>26</v>
      </c>
      <c r="C545" s="5">
        <f aca="true" t="shared" si="525" ref="C545:J545">C223</f>
        <v>150000000</v>
      </c>
      <c r="D545" s="5">
        <f t="shared" si="520"/>
        <v>0</v>
      </c>
      <c r="E545" s="5">
        <f t="shared" si="520"/>
        <v>0</v>
      </c>
      <c r="F545" s="5">
        <f t="shared" si="520"/>
        <v>0</v>
      </c>
      <c r="G545" s="5">
        <f t="shared" si="525"/>
        <v>27075800</v>
      </c>
      <c r="H545" s="5">
        <f t="shared" si="525"/>
        <v>0</v>
      </c>
      <c r="I545" s="5">
        <f t="shared" si="525"/>
        <v>0</v>
      </c>
      <c r="J545" s="5">
        <f t="shared" si="525"/>
        <v>0</v>
      </c>
      <c r="K545" s="5">
        <f>K223</f>
        <v>27075800</v>
      </c>
      <c r="L545" s="5">
        <f t="shared" si="515"/>
        <v>122924200</v>
      </c>
      <c r="M545" s="5">
        <f t="shared" si="521"/>
        <v>11459200</v>
      </c>
      <c r="N545" s="5">
        <f t="shared" si="521"/>
        <v>122924200</v>
      </c>
      <c r="O545" s="5">
        <f>(L545-N545)</f>
        <v>0</v>
      </c>
      <c r="P545" s="5">
        <f t="shared" si="522"/>
        <v>11459200</v>
      </c>
      <c r="Q545" s="5">
        <f t="shared" si="522"/>
        <v>122924200</v>
      </c>
      <c r="R545" s="5">
        <f>N545-Q545</f>
        <v>0</v>
      </c>
      <c r="S545" s="5">
        <f t="shared" si="523"/>
        <v>11459200</v>
      </c>
      <c r="T545" s="5">
        <f t="shared" si="523"/>
        <v>122924200</v>
      </c>
      <c r="U545" s="5">
        <f t="shared" si="523"/>
        <v>11650000</v>
      </c>
      <c r="V545" s="5">
        <f t="shared" si="523"/>
        <v>111465000</v>
      </c>
      <c r="W545" s="5">
        <f>T545-V545</f>
        <v>11459200</v>
      </c>
      <c r="X545" s="37">
        <f>L545-Q545</f>
        <v>0</v>
      </c>
    </row>
    <row r="546" spans="1:24" ht="24.75" customHeight="1">
      <c r="A546" s="34" t="s">
        <v>479</v>
      </c>
      <c r="B546" s="57" t="s">
        <v>27</v>
      </c>
      <c r="C546" s="4">
        <f>SUM(C547:C554)</f>
        <v>667500000</v>
      </c>
      <c r="D546" s="4">
        <f aca="true" t="shared" si="526" ref="D546:K546">SUM(D547:D554)</f>
        <v>0</v>
      </c>
      <c r="E546" s="4">
        <f t="shared" si="526"/>
        <v>0</v>
      </c>
      <c r="F546" s="4">
        <f t="shared" si="526"/>
        <v>21184086</v>
      </c>
      <c r="G546" s="4">
        <f t="shared" si="526"/>
        <v>46680800</v>
      </c>
      <c r="H546" s="4">
        <f t="shared" si="526"/>
        <v>0</v>
      </c>
      <c r="I546" s="4">
        <f t="shared" si="526"/>
        <v>0</v>
      </c>
      <c r="J546" s="4">
        <f t="shared" si="526"/>
        <v>21184086</v>
      </c>
      <c r="K546" s="4">
        <f t="shared" si="526"/>
        <v>46680800</v>
      </c>
      <c r="L546" s="4">
        <f t="shared" si="515"/>
        <v>642003286</v>
      </c>
      <c r="M546" s="4">
        <f aca="true" t="shared" si="527" ref="M546:X546">SUM(M547:M554)</f>
        <v>78124445</v>
      </c>
      <c r="N546" s="4">
        <f t="shared" si="527"/>
        <v>642003286</v>
      </c>
      <c r="O546" s="4">
        <f t="shared" si="527"/>
        <v>0</v>
      </c>
      <c r="P546" s="4">
        <f t="shared" si="527"/>
        <v>78124445</v>
      </c>
      <c r="Q546" s="4">
        <f t="shared" si="527"/>
        <v>642003286</v>
      </c>
      <c r="R546" s="4">
        <f t="shared" si="527"/>
        <v>0</v>
      </c>
      <c r="S546" s="4">
        <f t="shared" si="527"/>
        <v>78124445</v>
      </c>
      <c r="T546" s="4">
        <f t="shared" si="527"/>
        <v>642003286</v>
      </c>
      <c r="U546" s="4">
        <f t="shared" si="527"/>
        <v>93529469</v>
      </c>
      <c r="V546" s="4">
        <f t="shared" si="527"/>
        <v>603056186</v>
      </c>
      <c r="W546" s="4">
        <f t="shared" si="527"/>
        <v>38947100</v>
      </c>
      <c r="X546" s="35">
        <f t="shared" si="527"/>
        <v>0</v>
      </c>
    </row>
    <row r="547" spans="1:24" ht="24.75" customHeight="1">
      <c r="A547" s="36" t="s">
        <v>480</v>
      </c>
      <c r="B547" s="58" t="s">
        <v>28</v>
      </c>
      <c r="C547" s="5">
        <f aca="true" t="shared" si="528" ref="C547:J547">C225</f>
        <v>18750000</v>
      </c>
      <c r="D547" s="5">
        <f aca="true" t="shared" si="529" ref="D547:F554">D225</f>
        <v>0</v>
      </c>
      <c r="E547" s="5">
        <f t="shared" si="529"/>
        <v>0</v>
      </c>
      <c r="F547" s="5">
        <f t="shared" si="529"/>
        <v>0</v>
      </c>
      <c r="G547" s="5">
        <f t="shared" si="528"/>
        <v>3928300</v>
      </c>
      <c r="H547" s="5">
        <f t="shared" si="528"/>
        <v>0</v>
      </c>
      <c r="I547" s="5">
        <f t="shared" si="528"/>
        <v>0</v>
      </c>
      <c r="J547" s="5">
        <f t="shared" si="528"/>
        <v>0</v>
      </c>
      <c r="K547" s="5">
        <f aca="true" t="shared" si="530" ref="K547:K554">K225</f>
        <v>3928300</v>
      </c>
      <c r="L547" s="5">
        <f aca="true" t="shared" si="531" ref="L547:L554">(C547+H547-I547+J547-K547)</f>
        <v>14821700</v>
      </c>
      <c r="M547" s="5">
        <f aca="true" t="shared" si="532" ref="M547:N554">M225</f>
        <v>1419900</v>
      </c>
      <c r="N547" s="5">
        <f t="shared" si="532"/>
        <v>14821700</v>
      </c>
      <c r="O547" s="5">
        <f aca="true" t="shared" si="533" ref="O547:O554">(L547-N547)</f>
        <v>0</v>
      </c>
      <c r="P547" s="5">
        <f aca="true" t="shared" si="534" ref="P547:Q554">P225</f>
        <v>1419900</v>
      </c>
      <c r="Q547" s="5">
        <f t="shared" si="534"/>
        <v>14821700</v>
      </c>
      <c r="R547" s="5">
        <f aca="true" t="shared" si="535" ref="R547:R554">N547-Q547</f>
        <v>0</v>
      </c>
      <c r="S547" s="5">
        <f aca="true" t="shared" si="536" ref="S547:V554">S225</f>
        <v>1419900</v>
      </c>
      <c r="T547" s="5">
        <f t="shared" si="536"/>
        <v>14821700</v>
      </c>
      <c r="U547" s="5">
        <f t="shared" si="536"/>
        <v>1332200</v>
      </c>
      <c r="V547" s="5">
        <f t="shared" si="536"/>
        <v>13401800</v>
      </c>
      <c r="W547" s="5">
        <f aca="true" t="shared" si="537" ref="W547:W554">T547-V547</f>
        <v>1419900</v>
      </c>
      <c r="X547" s="37">
        <f aca="true" t="shared" si="538" ref="X547:X554">L547-Q547</f>
        <v>0</v>
      </c>
    </row>
    <row r="548" spans="1:24" ht="24.75" customHeight="1">
      <c r="A548" s="36" t="s">
        <v>481</v>
      </c>
      <c r="B548" s="58" t="s">
        <v>29</v>
      </c>
      <c r="C548" s="5">
        <f aca="true" t="shared" si="539" ref="C548:J548">C226</f>
        <v>112500000</v>
      </c>
      <c r="D548" s="5">
        <f t="shared" si="529"/>
        <v>0</v>
      </c>
      <c r="E548" s="5">
        <f t="shared" si="529"/>
        <v>0</v>
      </c>
      <c r="F548" s="5">
        <f t="shared" si="529"/>
        <v>0</v>
      </c>
      <c r="G548" s="5">
        <f t="shared" si="539"/>
        <v>23492700</v>
      </c>
      <c r="H548" s="5">
        <f t="shared" si="539"/>
        <v>0</v>
      </c>
      <c r="I548" s="5">
        <f t="shared" si="539"/>
        <v>0</v>
      </c>
      <c r="J548" s="5">
        <f t="shared" si="539"/>
        <v>0</v>
      </c>
      <c r="K548" s="5">
        <f t="shared" si="530"/>
        <v>23492700</v>
      </c>
      <c r="L548" s="5">
        <f t="shared" si="531"/>
        <v>89007300</v>
      </c>
      <c r="M548" s="5">
        <f t="shared" si="532"/>
        <v>8514800</v>
      </c>
      <c r="N548" s="5">
        <f t="shared" si="532"/>
        <v>89007300</v>
      </c>
      <c r="O548" s="5">
        <f t="shared" si="533"/>
        <v>0</v>
      </c>
      <c r="P548" s="5">
        <f t="shared" si="534"/>
        <v>8514800</v>
      </c>
      <c r="Q548" s="5">
        <f t="shared" si="534"/>
        <v>89007300</v>
      </c>
      <c r="R548" s="5">
        <f t="shared" si="535"/>
        <v>0</v>
      </c>
      <c r="S548" s="5">
        <f t="shared" si="536"/>
        <v>8514800</v>
      </c>
      <c r="T548" s="5">
        <f t="shared" si="536"/>
        <v>89007300</v>
      </c>
      <c r="U548" s="5">
        <f t="shared" si="536"/>
        <v>8001300</v>
      </c>
      <c r="V548" s="5">
        <f t="shared" si="536"/>
        <v>80492500</v>
      </c>
      <c r="W548" s="5">
        <f t="shared" si="537"/>
        <v>8514800</v>
      </c>
      <c r="X548" s="37">
        <f t="shared" si="538"/>
        <v>0</v>
      </c>
    </row>
    <row r="549" spans="1:24" ht="24.75" customHeight="1">
      <c r="A549" s="36" t="s">
        <v>482</v>
      </c>
      <c r="B549" s="58" t="s">
        <v>30</v>
      </c>
      <c r="C549" s="5">
        <f aca="true" t="shared" si="540" ref="C549:J549">C227</f>
        <v>37500000</v>
      </c>
      <c r="D549" s="5">
        <f t="shared" si="529"/>
        <v>0</v>
      </c>
      <c r="E549" s="5">
        <f t="shared" si="529"/>
        <v>0</v>
      </c>
      <c r="F549" s="5">
        <f t="shared" si="529"/>
        <v>0</v>
      </c>
      <c r="G549" s="5">
        <f t="shared" si="540"/>
        <v>7825500</v>
      </c>
      <c r="H549" s="5">
        <f t="shared" si="540"/>
        <v>0</v>
      </c>
      <c r="I549" s="5">
        <f t="shared" si="540"/>
        <v>0</v>
      </c>
      <c r="J549" s="5">
        <f t="shared" si="540"/>
        <v>0</v>
      </c>
      <c r="K549" s="5">
        <f t="shared" si="530"/>
        <v>7825500</v>
      </c>
      <c r="L549" s="5">
        <f t="shared" si="531"/>
        <v>29674500</v>
      </c>
      <c r="M549" s="5">
        <f t="shared" si="532"/>
        <v>2837600</v>
      </c>
      <c r="N549" s="5">
        <f t="shared" si="532"/>
        <v>29674500</v>
      </c>
      <c r="O549" s="5">
        <f t="shared" si="533"/>
        <v>0</v>
      </c>
      <c r="P549" s="5">
        <f t="shared" si="534"/>
        <v>2837600</v>
      </c>
      <c r="Q549" s="5">
        <f t="shared" si="534"/>
        <v>29674500</v>
      </c>
      <c r="R549" s="5">
        <f t="shared" si="535"/>
        <v>0</v>
      </c>
      <c r="S549" s="5">
        <f t="shared" si="536"/>
        <v>2837600</v>
      </c>
      <c r="T549" s="5">
        <f t="shared" si="536"/>
        <v>29674500</v>
      </c>
      <c r="U549" s="5">
        <f t="shared" si="536"/>
        <v>2667600</v>
      </c>
      <c r="V549" s="5">
        <f t="shared" si="536"/>
        <v>26836900</v>
      </c>
      <c r="W549" s="5">
        <f t="shared" si="537"/>
        <v>2837600</v>
      </c>
      <c r="X549" s="37">
        <f t="shared" si="538"/>
        <v>0</v>
      </c>
    </row>
    <row r="550" spans="1:24" ht="24.75" customHeight="1">
      <c r="A550" s="36" t="s">
        <v>483</v>
      </c>
      <c r="B550" s="58" t="s">
        <v>31</v>
      </c>
      <c r="C550" s="5">
        <f aca="true" t="shared" si="541" ref="C550:J550">C228</f>
        <v>18750000</v>
      </c>
      <c r="D550" s="5">
        <f t="shared" si="529"/>
        <v>0</v>
      </c>
      <c r="E550" s="5">
        <f t="shared" si="529"/>
        <v>0</v>
      </c>
      <c r="F550" s="5">
        <f t="shared" si="529"/>
        <v>0</v>
      </c>
      <c r="G550" s="5">
        <f t="shared" si="541"/>
        <v>3928300</v>
      </c>
      <c r="H550" s="5">
        <f t="shared" si="541"/>
        <v>0</v>
      </c>
      <c r="I550" s="5">
        <f t="shared" si="541"/>
        <v>0</v>
      </c>
      <c r="J550" s="5">
        <f t="shared" si="541"/>
        <v>0</v>
      </c>
      <c r="K550" s="5">
        <f t="shared" si="530"/>
        <v>3928300</v>
      </c>
      <c r="L550" s="5">
        <f t="shared" si="531"/>
        <v>14821700</v>
      </c>
      <c r="M550" s="5">
        <f t="shared" si="532"/>
        <v>1419900</v>
      </c>
      <c r="N550" s="5">
        <f t="shared" si="532"/>
        <v>14821700</v>
      </c>
      <c r="O550" s="5">
        <f t="shared" si="533"/>
        <v>0</v>
      </c>
      <c r="P550" s="5">
        <f t="shared" si="534"/>
        <v>1419900</v>
      </c>
      <c r="Q550" s="5">
        <f t="shared" si="534"/>
        <v>14821700</v>
      </c>
      <c r="R550" s="5">
        <f t="shared" si="535"/>
        <v>0</v>
      </c>
      <c r="S550" s="5">
        <f t="shared" si="536"/>
        <v>1419900</v>
      </c>
      <c r="T550" s="5">
        <f t="shared" si="536"/>
        <v>14821700</v>
      </c>
      <c r="U550" s="5">
        <f t="shared" si="536"/>
        <v>1332200</v>
      </c>
      <c r="V550" s="5">
        <f t="shared" si="536"/>
        <v>13401800</v>
      </c>
      <c r="W550" s="5">
        <f t="shared" si="537"/>
        <v>1419900</v>
      </c>
      <c r="X550" s="37">
        <f t="shared" si="538"/>
        <v>0</v>
      </c>
    </row>
    <row r="551" spans="1:24" ht="24.75" customHeight="1">
      <c r="A551" s="36" t="s">
        <v>484</v>
      </c>
      <c r="B551" s="58" t="s">
        <v>32</v>
      </c>
      <c r="C551" s="5">
        <f aca="true" t="shared" si="542" ref="C551:J551">C229</f>
        <v>240000000</v>
      </c>
      <c r="D551" s="5">
        <f t="shared" si="529"/>
        <v>0</v>
      </c>
      <c r="E551" s="5">
        <f t="shared" si="529"/>
        <v>0</v>
      </c>
      <c r="F551" s="5">
        <f t="shared" si="529"/>
        <v>5556486</v>
      </c>
      <c r="G551" s="5">
        <f t="shared" si="542"/>
        <v>0</v>
      </c>
      <c r="H551" s="5">
        <f t="shared" si="542"/>
        <v>0</v>
      </c>
      <c r="I551" s="5">
        <f t="shared" si="542"/>
        <v>0</v>
      </c>
      <c r="J551" s="5">
        <f t="shared" si="542"/>
        <v>5556486</v>
      </c>
      <c r="K551" s="5">
        <f t="shared" si="530"/>
        <v>0</v>
      </c>
      <c r="L551" s="5">
        <f t="shared" si="531"/>
        <v>245556486</v>
      </c>
      <c r="M551" s="5">
        <f t="shared" si="532"/>
        <v>39177345</v>
      </c>
      <c r="N551" s="5">
        <f t="shared" si="532"/>
        <v>245556486</v>
      </c>
      <c r="O551" s="5">
        <f t="shared" si="533"/>
        <v>0</v>
      </c>
      <c r="P551" s="5">
        <f t="shared" si="534"/>
        <v>39177345</v>
      </c>
      <c r="Q551" s="5">
        <f t="shared" si="534"/>
        <v>245556486</v>
      </c>
      <c r="R551" s="5">
        <f t="shared" si="535"/>
        <v>0</v>
      </c>
      <c r="S551" s="5">
        <f t="shared" si="536"/>
        <v>39177345</v>
      </c>
      <c r="T551" s="5">
        <f t="shared" si="536"/>
        <v>245556486</v>
      </c>
      <c r="U551" s="5">
        <f t="shared" si="536"/>
        <v>58857869</v>
      </c>
      <c r="V551" s="5">
        <f t="shared" si="536"/>
        <v>245556486</v>
      </c>
      <c r="W551" s="5">
        <f t="shared" si="537"/>
        <v>0</v>
      </c>
      <c r="X551" s="37">
        <f t="shared" si="538"/>
        <v>0</v>
      </c>
    </row>
    <row r="552" spans="1:24" ht="24.75" customHeight="1">
      <c r="A552" s="36" t="s">
        <v>485</v>
      </c>
      <c r="B552" s="58" t="s">
        <v>33</v>
      </c>
      <c r="C552" s="5">
        <f aca="true" t="shared" si="543" ref="C552:J552">C230</f>
        <v>40000000</v>
      </c>
      <c r="D552" s="5">
        <f t="shared" si="529"/>
        <v>0</v>
      </c>
      <c r="E552" s="5">
        <f t="shared" si="529"/>
        <v>0</v>
      </c>
      <c r="F552" s="5">
        <f t="shared" si="529"/>
        <v>0</v>
      </c>
      <c r="G552" s="5">
        <f t="shared" si="543"/>
        <v>820800</v>
      </c>
      <c r="H552" s="5">
        <f t="shared" si="543"/>
        <v>0</v>
      </c>
      <c r="I552" s="5">
        <f t="shared" si="543"/>
        <v>0</v>
      </c>
      <c r="J552" s="5">
        <f t="shared" si="543"/>
        <v>0</v>
      </c>
      <c r="K552" s="5">
        <f t="shared" si="530"/>
        <v>820800</v>
      </c>
      <c r="L552" s="5">
        <f t="shared" si="531"/>
        <v>39179200</v>
      </c>
      <c r="M552" s="5">
        <f t="shared" si="532"/>
        <v>3987300</v>
      </c>
      <c r="N552" s="5">
        <f t="shared" si="532"/>
        <v>39179200</v>
      </c>
      <c r="O552" s="5">
        <f t="shared" si="533"/>
        <v>0</v>
      </c>
      <c r="P552" s="5">
        <f t="shared" si="534"/>
        <v>3987300</v>
      </c>
      <c r="Q552" s="5">
        <f t="shared" si="534"/>
        <v>39179200</v>
      </c>
      <c r="R552" s="5">
        <f t="shared" si="535"/>
        <v>0</v>
      </c>
      <c r="S552" s="5">
        <f t="shared" si="536"/>
        <v>3987300</v>
      </c>
      <c r="T552" s="5">
        <f t="shared" si="536"/>
        <v>39179200</v>
      </c>
      <c r="U552" s="5">
        <f t="shared" si="536"/>
        <v>3674200</v>
      </c>
      <c r="V552" s="5">
        <f t="shared" si="536"/>
        <v>35191900</v>
      </c>
      <c r="W552" s="5">
        <f t="shared" si="537"/>
        <v>3987300</v>
      </c>
      <c r="X552" s="37">
        <f t="shared" si="538"/>
        <v>0</v>
      </c>
    </row>
    <row r="553" spans="1:24" ht="24.75" customHeight="1">
      <c r="A553" s="36" t="s">
        <v>486</v>
      </c>
      <c r="B553" s="58" t="s">
        <v>34</v>
      </c>
      <c r="C553" s="5">
        <f aca="true" t="shared" si="544" ref="C553:J553">C231</f>
        <v>180000000</v>
      </c>
      <c r="D553" s="5">
        <f t="shared" si="529"/>
        <v>0</v>
      </c>
      <c r="E553" s="5">
        <f t="shared" si="529"/>
        <v>0</v>
      </c>
      <c r="F553" s="5">
        <f t="shared" si="529"/>
        <v>15627600</v>
      </c>
      <c r="G553" s="5">
        <f t="shared" si="544"/>
        <v>0</v>
      </c>
      <c r="H553" s="5">
        <f t="shared" si="544"/>
        <v>0</v>
      </c>
      <c r="I553" s="5">
        <f t="shared" si="544"/>
        <v>0</v>
      </c>
      <c r="J553" s="5">
        <f t="shared" si="544"/>
        <v>15627600</v>
      </c>
      <c r="K553" s="5">
        <f t="shared" si="530"/>
        <v>0</v>
      </c>
      <c r="L553" s="5">
        <f t="shared" si="531"/>
        <v>195627600</v>
      </c>
      <c r="M553" s="5">
        <f t="shared" si="532"/>
        <v>19497000</v>
      </c>
      <c r="N553" s="5">
        <f t="shared" si="532"/>
        <v>195627600</v>
      </c>
      <c r="O553" s="5">
        <f t="shared" si="533"/>
        <v>0</v>
      </c>
      <c r="P553" s="5">
        <f t="shared" si="534"/>
        <v>19497000</v>
      </c>
      <c r="Q553" s="5">
        <f t="shared" si="534"/>
        <v>195627600</v>
      </c>
      <c r="R553" s="5">
        <f t="shared" si="535"/>
        <v>0</v>
      </c>
      <c r="S553" s="5">
        <f t="shared" si="536"/>
        <v>19497000</v>
      </c>
      <c r="T553" s="5">
        <f t="shared" si="536"/>
        <v>195627600</v>
      </c>
      <c r="U553" s="5">
        <f t="shared" si="536"/>
        <v>16519400</v>
      </c>
      <c r="V553" s="5">
        <f t="shared" si="536"/>
        <v>176130600</v>
      </c>
      <c r="W553" s="5">
        <f t="shared" si="537"/>
        <v>19497000</v>
      </c>
      <c r="X553" s="37">
        <f t="shared" si="538"/>
        <v>0</v>
      </c>
    </row>
    <row r="554" spans="1:24" ht="24.75" customHeight="1">
      <c r="A554" s="36" t="s">
        <v>487</v>
      </c>
      <c r="B554" s="58" t="s">
        <v>35</v>
      </c>
      <c r="C554" s="5">
        <f aca="true" t="shared" si="545" ref="C554:J554">C232</f>
        <v>20000000</v>
      </c>
      <c r="D554" s="5">
        <f t="shared" si="529"/>
        <v>0</v>
      </c>
      <c r="E554" s="5">
        <f t="shared" si="529"/>
        <v>0</v>
      </c>
      <c r="F554" s="5">
        <f t="shared" si="529"/>
        <v>0</v>
      </c>
      <c r="G554" s="5">
        <f t="shared" si="545"/>
        <v>6685200</v>
      </c>
      <c r="H554" s="5">
        <f t="shared" si="545"/>
        <v>0</v>
      </c>
      <c r="I554" s="5">
        <f t="shared" si="545"/>
        <v>0</v>
      </c>
      <c r="J554" s="5">
        <f t="shared" si="545"/>
        <v>0</v>
      </c>
      <c r="K554" s="5">
        <f t="shared" si="530"/>
        <v>6685200</v>
      </c>
      <c r="L554" s="5">
        <f t="shared" si="531"/>
        <v>13314800</v>
      </c>
      <c r="M554" s="5">
        <f t="shared" si="532"/>
        <v>1270600</v>
      </c>
      <c r="N554" s="5">
        <f t="shared" si="532"/>
        <v>13314800</v>
      </c>
      <c r="O554" s="5">
        <f t="shared" si="533"/>
        <v>0</v>
      </c>
      <c r="P554" s="5">
        <f t="shared" si="534"/>
        <v>1270600</v>
      </c>
      <c r="Q554" s="5">
        <f t="shared" si="534"/>
        <v>13314800</v>
      </c>
      <c r="R554" s="5">
        <f t="shared" si="535"/>
        <v>0</v>
      </c>
      <c r="S554" s="5">
        <f t="shared" si="536"/>
        <v>1270600</v>
      </c>
      <c r="T554" s="5">
        <f t="shared" si="536"/>
        <v>13314800</v>
      </c>
      <c r="U554" s="5">
        <f t="shared" si="536"/>
        <v>1144700</v>
      </c>
      <c r="V554" s="5">
        <f t="shared" si="536"/>
        <v>12044200</v>
      </c>
      <c r="W554" s="5">
        <f t="shared" si="537"/>
        <v>1270600</v>
      </c>
      <c r="X554" s="37">
        <f t="shared" si="538"/>
        <v>0</v>
      </c>
    </row>
    <row r="555" spans="1:24" ht="24.75" customHeight="1">
      <c r="A555" s="34" t="s">
        <v>612</v>
      </c>
      <c r="B555" s="57" t="s">
        <v>85</v>
      </c>
      <c r="C555" s="4">
        <f>C556</f>
        <v>20000000</v>
      </c>
      <c r="D555" s="4">
        <f aca="true" t="shared" si="546" ref="D555:K555">D556</f>
        <v>0</v>
      </c>
      <c r="E555" s="4">
        <f t="shared" si="546"/>
        <v>0</v>
      </c>
      <c r="F555" s="4">
        <f t="shared" si="546"/>
        <v>0</v>
      </c>
      <c r="G555" s="4">
        <f t="shared" si="546"/>
        <v>0</v>
      </c>
      <c r="H555" s="4">
        <f t="shared" si="546"/>
        <v>0</v>
      </c>
      <c r="I555" s="4">
        <f t="shared" si="546"/>
        <v>0</v>
      </c>
      <c r="J555" s="4">
        <f t="shared" si="546"/>
        <v>0</v>
      </c>
      <c r="K555" s="4">
        <f t="shared" si="546"/>
        <v>20000000</v>
      </c>
      <c r="L555" s="4">
        <f aca="true" t="shared" si="547" ref="L555:L566">(C555+H555-I555+J555-K555)</f>
        <v>0</v>
      </c>
      <c r="M555" s="4">
        <f aca="true" t="shared" si="548" ref="M555:X555">M556</f>
        <v>0</v>
      </c>
      <c r="N555" s="4">
        <f t="shared" si="548"/>
        <v>0</v>
      </c>
      <c r="O555" s="4">
        <f t="shared" si="548"/>
        <v>0</v>
      </c>
      <c r="P555" s="4">
        <f t="shared" si="548"/>
        <v>0</v>
      </c>
      <c r="Q555" s="4">
        <f t="shared" si="548"/>
        <v>0</v>
      </c>
      <c r="R555" s="4">
        <f t="shared" si="548"/>
        <v>0</v>
      </c>
      <c r="S555" s="4">
        <f t="shared" si="548"/>
        <v>0</v>
      </c>
      <c r="T555" s="4">
        <f t="shared" si="548"/>
        <v>0</v>
      </c>
      <c r="U555" s="4">
        <f t="shared" si="548"/>
        <v>0</v>
      </c>
      <c r="V555" s="4">
        <f t="shared" si="548"/>
        <v>0</v>
      </c>
      <c r="W555" s="4">
        <f t="shared" si="548"/>
        <v>0</v>
      </c>
      <c r="X555" s="35">
        <f t="shared" si="548"/>
        <v>0</v>
      </c>
    </row>
    <row r="556" spans="1:24" ht="24.75" customHeight="1">
      <c r="A556" s="36" t="s">
        <v>488</v>
      </c>
      <c r="B556" s="58" t="s">
        <v>414</v>
      </c>
      <c r="C556" s="5">
        <f aca="true" t="shared" si="549" ref="C556:K556">C234</f>
        <v>20000000</v>
      </c>
      <c r="D556" s="5">
        <f t="shared" si="549"/>
        <v>0</v>
      </c>
      <c r="E556" s="5">
        <f t="shared" si="549"/>
        <v>0</v>
      </c>
      <c r="F556" s="5">
        <f t="shared" si="549"/>
        <v>0</v>
      </c>
      <c r="G556" s="5">
        <f t="shared" si="549"/>
        <v>0</v>
      </c>
      <c r="H556" s="5">
        <f t="shared" si="549"/>
        <v>0</v>
      </c>
      <c r="I556" s="5">
        <f t="shared" si="549"/>
        <v>0</v>
      </c>
      <c r="J556" s="5">
        <f t="shared" si="549"/>
        <v>0</v>
      </c>
      <c r="K556" s="5">
        <f t="shared" si="549"/>
        <v>20000000</v>
      </c>
      <c r="L556" s="5">
        <f t="shared" si="547"/>
        <v>0</v>
      </c>
      <c r="M556" s="5">
        <f>M234</f>
        <v>0</v>
      </c>
      <c r="N556" s="5">
        <f>N234</f>
        <v>0</v>
      </c>
      <c r="O556" s="5">
        <f>(L556-N556)</f>
        <v>0</v>
      </c>
      <c r="P556" s="5">
        <f>P234</f>
        <v>0</v>
      </c>
      <c r="Q556" s="5">
        <f>Q234</f>
        <v>0</v>
      </c>
      <c r="R556" s="5">
        <f>N556-Q556</f>
        <v>0</v>
      </c>
      <c r="S556" s="5">
        <f>S234</f>
        <v>0</v>
      </c>
      <c r="T556" s="5">
        <f>T234</f>
        <v>0</v>
      </c>
      <c r="U556" s="5">
        <f>U234</f>
        <v>0</v>
      </c>
      <c r="V556" s="5">
        <f>V234</f>
        <v>0</v>
      </c>
      <c r="W556" s="5">
        <f>T556-V556</f>
        <v>0</v>
      </c>
      <c r="X556" s="37">
        <f>L556-Q556</f>
        <v>0</v>
      </c>
    </row>
    <row r="557" spans="1:24" ht="24.75" customHeight="1">
      <c r="A557" s="34" t="s">
        <v>613</v>
      </c>
      <c r="B557" s="57" t="s">
        <v>86</v>
      </c>
      <c r="C557" s="4">
        <f>(C558+C559)</f>
        <v>105000000</v>
      </c>
      <c r="D557" s="4">
        <f aca="true" t="shared" si="550" ref="D557:K557">(D558+D559)</f>
        <v>0</v>
      </c>
      <c r="E557" s="4">
        <f t="shared" si="550"/>
        <v>0</v>
      </c>
      <c r="F557" s="4">
        <f t="shared" si="550"/>
        <v>0</v>
      </c>
      <c r="G557" s="4">
        <f t="shared" si="550"/>
        <v>1000000</v>
      </c>
      <c r="H557" s="4">
        <f t="shared" si="550"/>
        <v>0</v>
      </c>
      <c r="I557" s="4">
        <f t="shared" si="550"/>
        <v>0</v>
      </c>
      <c r="J557" s="4">
        <f t="shared" si="550"/>
        <v>20000000</v>
      </c>
      <c r="K557" s="4">
        <f t="shared" si="550"/>
        <v>9136200</v>
      </c>
      <c r="L557" s="4">
        <f t="shared" si="547"/>
        <v>115863800</v>
      </c>
      <c r="M557" s="4">
        <f aca="true" t="shared" si="551" ref="M557:X557">(M558+M559)</f>
        <v>-1000000</v>
      </c>
      <c r="N557" s="4">
        <f t="shared" si="551"/>
        <v>115863800</v>
      </c>
      <c r="O557" s="4">
        <f t="shared" si="551"/>
        <v>0</v>
      </c>
      <c r="P557" s="4">
        <f t="shared" si="551"/>
        <v>7000000</v>
      </c>
      <c r="Q557" s="4">
        <f t="shared" si="551"/>
        <v>115863800</v>
      </c>
      <c r="R557" s="4">
        <f t="shared" si="551"/>
        <v>0</v>
      </c>
      <c r="S557" s="4">
        <f t="shared" si="551"/>
        <v>46321508</v>
      </c>
      <c r="T557" s="4">
        <f t="shared" si="551"/>
        <v>94541668</v>
      </c>
      <c r="U557" s="4">
        <f t="shared" si="551"/>
        <v>62321508</v>
      </c>
      <c r="V557" s="4">
        <f t="shared" si="551"/>
        <v>94541668</v>
      </c>
      <c r="W557" s="4">
        <f t="shared" si="551"/>
        <v>0</v>
      </c>
      <c r="X557" s="35">
        <f t="shared" si="551"/>
        <v>0</v>
      </c>
    </row>
    <row r="558" spans="1:24" ht="24.75" customHeight="1">
      <c r="A558" s="36" t="s">
        <v>489</v>
      </c>
      <c r="B558" s="58" t="s">
        <v>125</v>
      </c>
      <c r="C558" s="5">
        <f aca="true" t="shared" si="552" ref="C558:J558">C236</f>
        <v>80000000</v>
      </c>
      <c r="D558" s="5">
        <f aca="true" t="shared" si="553" ref="D558:F559">D236</f>
        <v>0</v>
      </c>
      <c r="E558" s="5">
        <f t="shared" si="553"/>
        <v>0</v>
      </c>
      <c r="F558" s="5">
        <f t="shared" si="553"/>
        <v>0</v>
      </c>
      <c r="G558" s="5">
        <f t="shared" si="552"/>
        <v>0</v>
      </c>
      <c r="H558" s="5">
        <f t="shared" si="552"/>
        <v>0</v>
      </c>
      <c r="I558" s="5">
        <f t="shared" si="552"/>
        <v>0</v>
      </c>
      <c r="J558" s="5">
        <f t="shared" si="552"/>
        <v>20000000</v>
      </c>
      <c r="K558" s="5">
        <f>K236</f>
        <v>6136200</v>
      </c>
      <c r="L558" s="5">
        <f t="shared" si="547"/>
        <v>93863800</v>
      </c>
      <c r="M558" s="5">
        <f>M236</f>
        <v>0</v>
      </c>
      <c r="N558" s="5">
        <f>N236</f>
        <v>93863800</v>
      </c>
      <c r="O558" s="5">
        <f>(L558-N558)</f>
        <v>0</v>
      </c>
      <c r="P558" s="5">
        <f>P236</f>
        <v>0</v>
      </c>
      <c r="Q558" s="5">
        <f>Q236</f>
        <v>93863800</v>
      </c>
      <c r="R558" s="5">
        <f>N558-Q558</f>
        <v>0</v>
      </c>
      <c r="S558" s="5">
        <f aca="true" t="shared" si="554" ref="S558:V559">S236</f>
        <v>31835000</v>
      </c>
      <c r="T558" s="5">
        <f t="shared" si="554"/>
        <v>80055160</v>
      </c>
      <c r="U558" s="5">
        <f t="shared" si="554"/>
        <v>47835000</v>
      </c>
      <c r="V558" s="5">
        <f t="shared" si="554"/>
        <v>80055160</v>
      </c>
      <c r="W558" s="5">
        <f>T558-V558</f>
        <v>0</v>
      </c>
      <c r="X558" s="37">
        <f>L558-Q558</f>
        <v>0</v>
      </c>
    </row>
    <row r="559" spans="1:24" ht="24.75" customHeight="1">
      <c r="A559" s="36" t="s">
        <v>490</v>
      </c>
      <c r="B559" s="58" t="s">
        <v>126</v>
      </c>
      <c r="C559" s="5">
        <f aca="true" t="shared" si="555" ref="C559:J559">C237</f>
        <v>25000000</v>
      </c>
      <c r="D559" s="5">
        <f t="shared" si="553"/>
        <v>0</v>
      </c>
      <c r="E559" s="5">
        <f t="shared" si="553"/>
        <v>0</v>
      </c>
      <c r="F559" s="5">
        <f t="shared" si="553"/>
        <v>0</v>
      </c>
      <c r="G559" s="5">
        <f t="shared" si="555"/>
        <v>1000000</v>
      </c>
      <c r="H559" s="5">
        <f t="shared" si="555"/>
        <v>0</v>
      </c>
      <c r="I559" s="5">
        <f t="shared" si="555"/>
        <v>0</v>
      </c>
      <c r="J559" s="5">
        <f t="shared" si="555"/>
        <v>0</v>
      </c>
      <c r="K559" s="5">
        <f>K237</f>
        <v>3000000</v>
      </c>
      <c r="L559" s="5">
        <f t="shared" si="547"/>
        <v>22000000</v>
      </c>
      <c r="M559" s="5">
        <f>M237</f>
        <v>-1000000</v>
      </c>
      <c r="N559" s="5">
        <f>N237</f>
        <v>22000000</v>
      </c>
      <c r="O559" s="5">
        <f>(L559-N559)</f>
        <v>0</v>
      </c>
      <c r="P559" s="5">
        <f>P237</f>
        <v>7000000</v>
      </c>
      <c r="Q559" s="5">
        <f>Q237</f>
        <v>22000000</v>
      </c>
      <c r="R559" s="5">
        <f>N559-Q559</f>
        <v>0</v>
      </c>
      <c r="S559" s="5">
        <f t="shared" si="554"/>
        <v>14486508</v>
      </c>
      <c r="T559" s="5">
        <f t="shared" si="554"/>
        <v>14486508</v>
      </c>
      <c r="U559" s="5">
        <f t="shared" si="554"/>
        <v>14486508</v>
      </c>
      <c r="V559" s="5">
        <f t="shared" si="554"/>
        <v>14486508</v>
      </c>
      <c r="W559" s="5">
        <f>T559-V559</f>
        <v>0</v>
      </c>
      <c r="X559" s="37">
        <f>L559-Q559</f>
        <v>0</v>
      </c>
    </row>
    <row r="560" spans="1:24" ht="33.75" customHeight="1">
      <c r="A560" s="47" t="s">
        <v>614</v>
      </c>
      <c r="B560" s="57" t="s">
        <v>419</v>
      </c>
      <c r="C560" s="4">
        <f>(C561+C566+C573+C577+C579)</f>
        <v>815001000</v>
      </c>
      <c r="D560" s="4">
        <f aca="true" t="shared" si="556" ref="D560:K560">(D561+D566+D573+D577+D579)</f>
        <v>0</v>
      </c>
      <c r="E560" s="4">
        <f t="shared" si="556"/>
        <v>0</v>
      </c>
      <c r="F560" s="4">
        <f t="shared" si="556"/>
        <v>0</v>
      </c>
      <c r="G560" s="4">
        <f t="shared" si="556"/>
        <v>480116723.12</v>
      </c>
      <c r="H560" s="4">
        <f t="shared" si="556"/>
        <v>0</v>
      </c>
      <c r="I560" s="4">
        <f t="shared" si="556"/>
        <v>0</v>
      </c>
      <c r="J560" s="4">
        <f t="shared" si="556"/>
        <v>522500000</v>
      </c>
      <c r="K560" s="4">
        <f t="shared" si="556"/>
        <v>641329085.12</v>
      </c>
      <c r="L560" s="4">
        <f t="shared" si="547"/>
        <v>696171914.88</v>
      </c>
      <c r="M560" s="4">
        <f aca="true" t="shared" si="557" ref="M560:X560">(M561+M566+M573+M577+M579)</f>
        <v>-441683891</v>
      </c>
      <c r="N560" s="4">
        <f t="shared" si="557"/>
        <v>696171914.88</v>
      </c>
      <c r="O560" s="4">
        <f t="shared" si="557"/>
        <v>0</v>
      </c>
      <c r="P560" s="4">
        <f t="shared" si="557"/>
        <v>-20979091</v>
      </c>
      <c r="Q560" s="4">
        <f t="shared" si="557"/>
        <v>696171914.88</v>
      </c>
      <c r="R560" s="4">
        <f t="shared" si="557"/>
        <v>0</v>
      </c>
      <c r="S560" s="4">
        <f t="shared" si="557"/>
        <v>176048121</v>
      </c>
      <c r="T560" s="4">
        <f t="shared" si="557"/>
        <v>571120307.88</v>
      </c>
      <c r="U560" s="4">
        <f t="shared" si="557"/>
        <v>200495458</v>
      </c>
      <c r="V560" s="4">
        <f t="shared" si="557"/>
        <v>571120307.88</v>
      </c>
      <c r="W560" s="4">
        <f t="shared" si="557"/>
        <v>0</v>
      </c>
      <c r="X560" s="35">
        <f t="shared" si="557"/>
        <v>0</v>
      </c>
    </row>
    <row r="561" spans="1:24" ht="24.75" customHeight="1">
      <c r="A561" s="34" t="s">
        <v>491</v>
      </c>
      <c r="B561" s="57" t="s">
        <v>37</v>
      </c>
      <c r="C561" s="4">
        <f>(C562+C563+C564+C565)</f>
        <v>295000000</v>
      </c>
      <c r="D561" s="4">
        <f aca="true" t="shared" si="558" ref="D561:K561">(D562+D563+D564+D565)</f>
        <v>0</v>
      </c>
      <c r="E561" s="4">
        <f t="shared" si="558"/>
        <v>0</v>
      </c>
      <c r="F561" s="4">
        <f t="shared" si="558"/>
        <v>0</v>
      </c>
      <c r="G561" s="4">
        <f t="shared" si="558"/>
        <v>218378321</v>
      </c>
      <c r="H561" s="4">
        <f t="shared" si="558"/>
        <v>0</v>
      </c>
      <c r="I561" s="4">
        <f t="shared" si="558"/>
        <v>0</v>
      </c>
      <c r="J561" s="4">
        <f t="shared" si="558"/>
        <v>220000000</v>
      </c>
      <c r="K561" s="4">
        <f t="shared" si="558"/>
        <v>320492363</v>
      </c>
      <c r="L561" s="4">
        <f t="shared" si="547"/>
        <v>194507637</v>
      </c>
      <c r="M561" s="4">
        <f aca="true" t="shared" si="559" ref="M561:X561">(M562+M563+M564+M565)</f>
        <v>-218378321</v>
      </c>
      <c r="N561" s="4">
        <f t="shared" si="559"/>
        <v>194507637</v>
      </c>
      <c r="O561" s="4">
        <f t="shared" si="559"/>
        <v>0</v>
      </c>
      <c r="P561" s="4">
        <f t="shared" si="559"/>
        <v>-8023973</v>
      </c>
      <c r="Q561" s="4">
        <f t="shared" si="559"/>
        <v>194507637</v>
      </c>
      <c r="R561" s="4">
        <f t="shared" si="559"/>
        <v>0</v>
      </c>
      <c r="S561" s="4">
        <f t="shared" si="559"/>
        <v>88413940</v>
      </c>
      <c r="T561" s="4">
        <f t="shared" si="559"/>
        <v>121343540</v>
      </c>
      <c r="U561" s="4">
        <f t="shared" si="559"/>
        <v>88413940</v>
      </c>
      <c r="V561" s="4">
        <f t="shared" si="559"/>
        <v>121343540</v>
      </c>
      <c r="W561" s="4">
        <f t="shared" si="559"/>
        <v>0</v>
      </c>
      <c r="X561" s="35">
        <f t="shared" si="559"/>
        <v>0</v>
      </c>
    </row>
    <row r="562" spans="1:24" ht="24.75" customHeight="1">
      <c r="A562" s="36" t="s">
        <v>492</v>
      </c>
      <c r="B562" s="58" t="s">
        <v>70</v>
      </c>
      <c r="C562" s="5">
        <f aca="true" t="shared" si="560" ref="C562:J562">C240</f>
        <v>75000000</v>
      </c>
      <c r="D562" s="5">
        <f aca="true" t="shared" si="561" ref="D562:F565">D240</f>
        <v>0</v>
      </c>
      <c r="E562" s="5">
        <f t="shared" si="561"/>
        <v>0</v>
      </c>
      <c r="F562" s="5">
        <f t="shared" si="561"/>
        <v>0</v>
      </c>
      <c r="G562" s="5">
        <f t="shared" si="560"/>
        <v>150000000</v>
      </c>
      <c r="H562" s="5">
        <f t="shared" si="560"/>
        <v>0</v>
      </c>
      <c r="I562" s="5">
        <f t="shared" si="560"/>
        <v>0</v>
      </c>
      <c r="J562" s="5">
        <f t="shared" si="560"/>
        <v>75000000</v>
      </c>
      <c r="K562" s="5">
        <f>K240</f>
        <v>150000000</v>
      </c>
      <c r="L562" s="5">
        <f t="shared" si="547"/>
        <v>0</v>
      </c>
      <c r="M562" s="5">
        <f aca="true" t="shared" si="562" ref="M562:N565">M240</f>
        <v>-150000000</v>
      </c>
      <c r="N562" s="5">
        <f t="shared" si="562"/>
        <v>0</v>
      </c>
      <c r="O562" s="5">
        <f>(L562-N562)</f>
        <v>0</v>
      </c>
      <c r="P562" s="5">
        <f aca="true" t="shared" si="563" ref="P562:Q565">P240</f>
        <v>0</v>
      </c>
      <c r="Q562" s="5">
        <f t="shared" si="563"/>
        <v>0</v>
      </c>
      <c r="R562" s="5">
        <f>N562-Q562</f>
        <v>0</v>
      </c>
      <c r="S562" s="5">
        <f aca="true" t="shared" si="564" ref="S562:V565">S240</f>
        <v>0</v>
      </c>
      <c r="T562" s="5">
        <f t="shared" si="564"/>
        <v>0</v>
      </c>
      <c r="U562" s="5">
        <f t="shared" si="564"/>
        <v>0</v>
      </c>
      <c r="V562" s="5">
        <f t="shared" si="564"/>
        <v>0</v>
      </c>
      <c r="W562" s="5">
        <f>T562-V562</f>
        <v>0</v>
      </c>
      <c r="X562" s="37">
        <f>L562-Q562</f>
        <v>0</v>
      </c>
    </row>
    <row r="563" spans="1:24" ht="24.75" customHeight="1">
      <c r="A563" s="36" t="s">
        <v>493</v>
      </c>
      <c r="B563" s="58" t="s">
        <v>135</v>
      </c>
      <c r="C563" s="5">
        <f aca="true" t="shared" si="565" ref="C563:J563">C241</f>
        <v>20000000</v>
      </c>
      <c r="D563" s="5">
        <f t="shared" si="561"/>
        <v>0</v>
      </c>
      <c r="E563" s="5">
        <f t="shared" si="561"/>
        <v>0</v>
      </c>
      <c r="F563" s="5">
        <f t="shared" si="561"/>
        <v>0</v>
      </c>
      <c r="G563" s="5">
        <f t="shared" si="565"/>
        <v>0</v>
      </c>
      <c r="H563" s="5">
        <f t="shared" si="565"/>
        <v>0</v>
      </c>
      <c r="I563" s="5">
        <f t="shared" si="565"/>
        <v>0</v>
      </c>
      <c r="J563" s="5">
        <f t="shared" si="565"/>
        <v>0</v>
      </c>
      <c r="K563" s="5">
        <f>K241</f>
        <v>20000000</v>
      </c>
      <c r="L563" s="5">
        <f t="shared" si="547"/>
        <v>0</v>
      </c>
      <c r="M563" s="5">
        <f t="shared" si="562"/>
        <v>0</v>
      </c>
      <c r="N563" s="5">
        <f t="shared" si="562"/>
        <v>0</v>
      </c>
      <c r="O563" s="5">
        <f>(L563-N563)</f>
        <v>0</v>
      </c>
      <c r="P563" s="5">
        <f t="shared" si="563"/>
        <v>0</v>
      </c>
      <c r="Q563" s="5">
        <f t="shared" si="563"/>
        <v>0</v>
      </c>
      <c r="R563" s="5">
        <f>N563-Q563</f>
        <v>0</v>
      </c>
      <c r="S563" s="5">
        <f t="shared" si="564"/>
        <v>0</v>
      </c>
      <c r="T563" s="5">
        <f t="shared" si="564"/>
        <v>0</v>
      </c>
      <c r="U563" s="5">
        <f t="shared" si="564"/>
        <v>0</v>
      </c>
      <c r="V563" s="5">
        <f t="shared" si="564"/>
        <v>0</v>
      </c>
      <c r="W563" s="5">
        <f>T563-V563</f>
        <v>0</v>
      </c>
      <c r="X563" s="37">
        <f>L563-Q563</f>
        <v>0</v>
      </c>
    </row>
    <row r="564" spans="1:24" ht="24.75" customHeight="1">
      <c r="A564" s="36" t="s">
        <v>494</v>
      </c>
      <c r="B564" s="58" t="s">
        <v>71</v>
      </c>
      <c r="C564" s="5">
        <f aca="true" t="shared" si="566" ref="C564:J564">C242</f>
        <v>70000000</v>
      </c>
      <c r="D564" s="5">
        <f t="shared" si="561"/>
        <v>0</v>
      </c>
      <c r="E564" s="5">
        <f t="shared" si="561"/>
        <v>0</v>
      </c>
      <c r="F564" s="5">
        <f t="shared" si="561"/>
        <v>0</v>
      </c>
      <c r="G564" s="5">
        <f t="shared" si="566"/>
        <v>57533276</v>
      </c>
      <c r="H564" s="5">
        <f t="shared" si="566"/>
        <v>0</v>
      </c>
      <c r="I564" s="5">
        <f t="shared" si="566"/>
        <v>0</v>
      </c>
      <c r="J564" s="5">
        <f t="shared" si="566"/>
        <v>65000000</v>
      </c>
      <c r="K564" s="5">
        <f>K242</f>
        <v>67533276</v>
      </c>
      <c r="L564" s="5">
        <f t="shared" si="547"/>
        <v>67466724</v>
      </c>
      <c r="M564" s="5">
        <f t="shared" si="562"/>
        <v>-57533276</v>
      </c>
      <c r="N564" s="5">
        <f t="shared" si="562"/>
        <v>67466724</v>
      </c>
      <c r="O564" s="5">
        <f>(L564-N564)</f>
        <v>0</v>
      </c>
      <c r="P564" s="5">
        <f t="shared" si="563"/>
        <v>-6928928</v>
      </c>
      <c r="Q564" s="5">
        <f t="shared" si="563"/>
        <v>67466724</v>
      </c>
      <c r="R564" s="5">
        <f>N564-Q564</f>
        <v>0</v>
      </c>
      <c r="S564" s="5">
        <f t="shared" si="564"/>
        <v>20393411</v>
      </c>
      <c r="T564" s="5">
        <f t="shared" si="564"/>
        <v>39023659</v>
      </c>
      <c r="U564" s="5">
        <f t="shared" si="564"/>
        <v>20393411</v>
      </c>
      <c r="V564" s="5">
        <f t="shared" si="564"/>
        <v>39023659</v>
      </c>
      <c r="W564" s="5">
        <f>T564-V564</f>
        <v>0</v>
      </c>
      <c r="X564" s="37">
        <f>L564-Q564</f>
        <v>0</v>
      </c>
    </row>
    <row r="565" spans="1:24" ht="24.75" customHeight="1">
      <c r="A565" s="36" t="s">
        <v>495</v>
      </c>
      <c r="B565" s="58" t="s">
        <v>73</v>
      </c>
      <c r="C565" s="5">
        <f aca="true" t="shared" si="567" ref="C565:J565">C243</f>
        <v>130000000</v>
      </c>
      <c r="D565" s="5">
        <f t="shared" si="561"/>
        <v>0</v>
      </c>
      <c r="E565" s="5">
        <f t="shared" si="561"/>
        <v>0</v>
      </c>
      <c r="F565" s="5">
        <f t="shared" si="561"/>
        <v>0</v>
      </c>
      <c r="G565" s="5">
        <f t="shared" si="567"/>
        <v>10845045</v>
      </c>
      <c r="H565" s="5">
        <f t="shared" si="567"/>
        <v>0</v>
      </c>
      <c r="I565" s="5">
        <f t="shared" si="567"/>
        <v>0</v>
      </c>
      <c r="J565" s="5">
        <f t="shared" si="567"/>
        <v>80000000</v>
      </c>
      <c r="K565" s="5">
        <f>K243</f>
        <v>82959087</v>
      </c>
      <c r="L565" s="5">
        <f t="shared" si="547"/>
        <v>127040913</v>
      </c>
      <c r="M565" s="5">
        <f t="shared" si="562"/>
        <v>-10845045</v>
      </c>
      <c r="N565" s="5">
        <f t="shared" si="562"/>
        <v>127040913</v>
      </c>
      <c r="O565" s="5">
        <f>(L565-N565)</f>
        <v>0</v>
      </c>
      <c r="P565" s="5">
        <f t="shared" si="563"/>
        <v>-1095045</v>
      </c>
      <c r="Q565" s="5">
        <f t="shared" si="563"/>
        <v>127040913</v>
      </c>
      <c r="R565" s="5">
        <f>N565-Q565</f>
        <v>0</v>
      </c>
      <c r="S565" s="5">
        <f t="shared" si="564"/>
        <v>68020529</v>
      </c>
      <c r="T565" s="5">
        <f t="shared" si="564"/>
        <v>82319881</v>
      </c>
      <c r="U565" s="5">
        <f t="shared" si="564"/>
        <v>68020529</v>
      </c>
      <c r="V565" s="5">
        <f t="shared" si="564"/>
        <v>82319881</v>
      </c>
      <c r="W565" s="5">
        <f>T565-V565</f>
        <v>0</v>
      </c>
      <c r="X565" s="37">
        <f>L565-Q565</f>
        <v>0</v>
      </c>
    </row>
    <row r="566" spans="1:24" ht="24.75" customHeight="1">
      <c r="A566" s="34" t="s">
        <v>496</v>
      </c>
      <c r="B566" s="57" t="s">
        <v>39</v>
      </c>
      <c r="C566" s="4">
        <f>C567+C568+C569+C570+C571+C572</f>
        <v>365000000</v>
      </c>
      <c r="D566" s="4">
        <f aca="true" t="shared" si="568" ref="D566:K566">D567+D568+D569+D570+D571+D572</f>
        <v>0</v>
      </c>
      <c r="E566" s="4">
        <f t="shared" si="568"/>
        <v>0</v>
      </c>
      <c r="F566" s="4">
        <f t="shared" si="568"/>
        <v>0</v>
      </c>
      <c r="G566" s="4">
        <f t="shared" si="568"/>
        <v>209675469.12</v>
      </c>
      <c r="H566" s="4">
        <f t="shared" si="568"/>
        <v>0</v>
      </c>
      <c r="I566" s="4">
        <f t="shared" si="568"/>
        <v>0</v>
      </c>
      <c r="J566" s="4">
        <f t="shared" si="568"/>
        <v>302500000</v>
      </c>
      <c r="K566" s="4">
        <f t="shared" si="568"/>
        <v>249700533.12</v>
      </c>
      <c r="L566" s="4">
        <f t="shared" si="547"/>
        <v>417799466.88</v>
      </c>
      <c r="M566" s="4">
        <f aca="true" t="shared" si="569" ref="M566:X566">M567+M568+M569+M570+M571+M572</f>
        <v>-171242637</v>
      </c>
      <c r="N566" s="4">
        <f t="shared" si="569"/>
        <v>417799466.88</v>
      </c>
      <c r="O566" s="4">
        <f t="shared" si="569"/>
        <v>0</v>
      </c>
      <c r="P566" s="4">
        <f t="shared" si="569"/>
        <v>-17586302</v>
      </c>
      <c r="Q566" s="4">
        <f t="shared" si="569"/>
        <v>417799466.88</v>
      </c>
      <c r="R566" s="4">
        <f t="shared" si="569"/>
        <v>0</v>
      </c>
      <c r="S566" s="4">
        <f t="shared" si="569"/>
        <v>78064643</v>
      </c>
      <c r="T566" s="4">
        <f t="shared" si="569"/>
        <v>367968670.88</v>
      </c>
      <c r="U566" s="4">
        <f t="shared" si="569"/>
        <v>92699636</v>
      </c>
      <c r="V566" s="4">
        <f t="shared" si="569"/>
        <v>367968670.88</v>
      </c>
      <c r="W566" s="4">
        <f t="shared" si="569"/>
        <v>0</v>
      </c>
      <c r="X566" s="35">
        <f t="shared" si="569"/>
        <v>0</v>
      </c>
    </row>
    <row r="567" spans="1:24" ht="24.75" customHeight="1">
      <c r="A567" s="36" t="s">
        <v>497</v>
      </c>
      <c r="B567" s="58" t="s">
        <v>74</v>
      </c>
      <c r="C567" s="5">
        <f aca="true" t="shared" si="570" ref="C567:J567">C245</f>
        <v>25000000</v>
      </c>
      <c r="D567" s="5">
        <f aca="true" t="shared" si="571" ref="D567:F572">D245</f>
        <v>0</v>
      </c>
      <c r="E567" s="5">
        <f t="shared" si="571"/>
        <v>0</v>
      </c>
      <c r="F567" s="5">
        <f t="shared" si="571"/>
        <v>0</v>
      </c>
      <c r="G567" s="5">
        <f t="shared" si="570"/>
        <v>0.12</v>
      </c>
      <c r="H567" s="5">
        <f t="shared" si="570"/>
        <v>0</v>
      </c>
      <c r="I567" s="5">
        <f t="shared" si="570"/>
        <v>0</v>
      </c>
      <c r="J567" s="5">
        <f t="shared" si="570"/>
        <v>5000000</v>
      </c>
      <c r="K567" s="5">
        <f aca="true" t="shared" si="572" ref="K567:K572">K245</f>
        <v>760121.12</v>
      </c>
      <c r="L567" s="5">
        <f aca="true" t="shared" si="573" ref="L567:L572">(C567+H567-I567+J567-K567)</f>
        <v>29239878.88</v>
      </c>
      <c r="M567" s="5">
        <f aca="true" t="shared" si="574" ref="M567:N572">M245</f>
        <v>0</v>
      </c>
      <c r="N567" s="5">
        <f t="shared" si="574"/>
        <v>29239878.88</v>
      </c>
      <c r="O567" s="5">
        <f aca="true" t="shared" si="575" ref="O567:O572">(L567-N567)</f>
        <v>0</v>
      </c>
      <c r="P567" s="5">
        <f aca="true" t="shared" si="576" ref="P567:Q572">P245</f>
        <v>0</v>
      </c>
      <c r="Q567" s="5">
        <f t="shared" si="576"/>
        <v>29239878.88</v>
      </c>
      <c r="R567" s="5">
        <f aca="true" t="shared" si="577" ref="R567:R572">N567-Q567</f>
        <v>0</v>
      </c>
      <c r="S567" s="5">
        <f aca="true" t="shared" si="578" ref="S567:V572">S245</f>
        <v>3214458</v>
      </c>
      <c r="T567" s="5">
        <f t="shared" si="578"/>
        <v>29239878.88</v>
      </c>
      <c r="U567" s="5">
        <f t="shared" si="578"/>
        <v>3214458</v>
      </c>
      <c r="V567" s="5">
        <f t="shared" si="578"/>
        <v>29239878.88</v>
      </c>
      <c r="W567" s="5">
        <f aca="true" t="shared" si="579" ref="W567:W572">T567-V567</f>
        <v>0</v>
      </c>
      <c r="X567" s="37">
        <f aca="true" t="shared" si="580" ref="X567:X572">L567-Q567</f>
        <v>0</v>
      </c>
    </row>
    <row r="568" spans="1:24" ht="24.75" customHeight="1">
      <c r="A568" s="36" t="s">
        <v>498</v>
      </c>
      <c r="B568" s="58" t="s">
        <v>57</v>
      </c>
      <c r="C568" s="5">
        <f aca="true" t="shared" si="581" ref="C568:J568">C246</f>
        <v>40000000</v>
      </c>
      <c r="D568" s="5">
        <f t="shared" si="571"/>
        <v>0</v>
      </c>
      <c r="E568" s="5">
        <f t="shared" si="571"/>
        <v>0</v>
      </c>
      <c r="F568" s="5">
        <f t="shared" si="571"/>
        <v>0</v>
      </c>
      <c r="G568" s="5">
        <f t="shared" si="581"/>
        <v>19037371</v>
      </c>
      <c r="H568" s="5">
        <f t="shared" si="581"/>
        <v>0</v>
      </c>
      <c r="I568" s="5">
        <f t="shared" si="581"/>
        <v>0</v>
      </c>
      <c r="J568" s="5">
        <f t="shared" si="581"/>
        <v>50000000</v>
      </c>
      <c r="K568" s="5">
        <f t="shared" si="572"/>
        <v>32633687</v>
      </c>
      <c r="L568" s="5">
        <f t="shared" si="573"/>
        <v>57366313</v>
      </c>
      <c r="M568" s="5">
        <f t="shared" si="574"/>
        <v>-19037371</v>
      </c>
      <c r="N568" s="5">
        <f t="shared" si="574"/>
        <v>57366313</v>
      </c>
      <c r="O568" s="5">
        <f t="shared" si="575"/>
        <v>0</v>
      </c>
      <c r="P568" s="5">
        <f t="shared" si="576"/>
        <v>-264036</v>
      </c>
      <c r="Q568" s="5">
        <f t="shared" si="576"/>
        <v>57366313</v>
      </c>
      <c r="R568" s="5">
        <f t="shared" si="577"/>
        <v>0</v>
      </c>
      <c r="S568" s="5">
        <f t="shared" si="578"/>
        <v>16847274</v>
      </c>
      <c r="T568" s="5">
        <f t="shared" si="578"/>
        <v>57366313</v>
      </c>
      <c r="U568" s="5">
        <f t="shared" si="578"/>
        <v>23092607</v>
      </c>
      <c r="V568" s="5">
        <f t="shared" si="578"/>
        <v>57366313</v>
      </c>
      <c r="W568" s="5">
        <f t="shared" si="579"/>
        <v>0</v>
      </c>
      <c r="X568" s="37">
        <f t="shared" si="580"/>
        <v>0</v>
      </c>
    </row>
    <row r="569" spans="1:24" ht="24.75" customHeight="1">
      <c r="A569" s="36" t="s">
        <v>499</v>
      </c>
      <c r="B569" s="58" t="s">
        <v>40</v>
      </c>
      <c r="C569" s="5">
        <f aca="true" t="shared" si="582" ref="C569:J569">C247</f>
        <v>130000000</v>
      </c>
      <c r="D569" s="5">
        <f t="shared" si="571"/>
        <v>0</v>
      </c>
      <c r="E569" s="5">
        <f t="shared" si="571"/>
        <v>0</v>
      </c>
      <c r="F569" s="5">
        <f t="shared" si="571"/>
        <v>0</v>
      </c>
      <c r="G569" s="5">
        <f t="shared" si="582"/>
        <v>52244308</v>
      </c>
      <c r="H569" s="5">
        <f t="shared" si="582"/>
        <v>0</v>
      </c>
      <c r="I569" s="5">
        <f t="shared" si="582"/>
        <v>0</v>
      </c>
      <c r="J569" s="5">
        <f t="shared" si="582"/>
        <v>177500000</v>
      </c>
      <c r="K569" s="5">
        <f t="shared" si="572"/>
        <v>52244308</v>
      </c>
      <c r="L569" s="5">
        <f t="shared" si="573"/>
        <v>255255692</v>
      </c>
      <c r="M569" s="5">
        <f t="shared" si="574"/>
        <v>-14211476</v>
      </c>
      <c r="N569" s="5">
        <f t="shared" si="574"/>
        <v>255255692</v>
      </c>
      <c r="O569" s="5">
        <f t="shared" si="575"/>
        <v>0</v>
      </c>
      <c r="P569" s="5">
        <f t="shared" si="576"/>
        <v>-12328476</v>
      </c>
      <c r="Q569" s="5">
        <f t="shared" si="576"/>
        <v>255255692</v>
      </c>
      <c r="R569" s="5">
        <f t="shared" si="577"/>
        <v>0</v>
      </c>
      <c r="S569" s="5">
        <f t="shared" si="578"/>
        <v>32885871</v>
      </c>
      <c r="T569" s="5">
        <f t="shared" si="578"/>
        <v>219422189</v>
      </c>
      <c r="U569" s="5">
        <f t="shared" si="578"/>
        <v>41275531</v>
      </c>
      <c r="V569" s="5">
        <f t="shared" si="578"/>
        <v>219422189</v>
      </c>
      <c r="W569" s="5">
        <f t="shared" si="579"/>
        <v>0</v>
      </c>
      <c r="X569" s="37">
        <f t="shared" si="580"/>
        <v>0</v>
      </c>
    </row>
    <row r="570" spans="1:24" ht="24.75" customHeight="1">
      <c r="A570" s="36" t="s">
        <v>500</v>
      </c>
      <c r="B570" s="58" t="s">
        <v>72</v>
      </c>
      <c r="C570" s="5">
        <f aca="true" t="shared" si="583" ref="C570:J570">C248</f>
        <v>60000000</v>
      </c>
      <c r="D570" s="5">
        <f t="shared" si="571"/>
        <v>0</v>
      </c>
      <c r="E570" s="5">
        <f t="shared" si="571"/>
        <v>0</v>
      </c>
      <c r="F570" s="5">
        <f t="shared" si="571"/>
        <v>0</v>
      </c>
      <c r="G570" s="5">
        <f t="shared" si="583"/>
        <v>23730000</v>
      </c>
      <c r="H570" s="5">
        <f t="shared" si="583"/>
        <v>0</v>
      </c>
      <c r="I570" s="5">
        <f t="shared" si="583"/>
        <v>0</v>
      </c>
      <c r="J570" s="5">
        <f t="shared" si="583"/>
        <v>0</v>
      </c>
      <c r="K570" s="5">
        <f t="shared" si="572"/>
        <v>23730000</v>
      </c>
      <c r="L570" s="5">
        <f t="shared" si="573"/>
        <v>36270000</v>
      </c>
      <c r="M570" s="5">
        <f t="shared" si="574"/>
        <v>-23330000</v>
      </c>
      <c r="N570" s="5">
        <f t="shared" si="574"/>
        <v>36270000</v>
      </c>
      <c r="O570" s="5">
        <f t="shared" si="575"/>
        <v>0</v>
      </c>
      <c r="P570" s="5">
        <f t="shared" si="576"/>
        <v>-2330000</v>
      </c>
      <c r="Q570" s="5">
        <f t="shared" si="576"/>
        <v>36270000</v>
      </c>
      <c r="R570" s="5">
        <f t="shared" si="577"/>
        <v>0</v>
      </c>
      <c r="S570" s="5">
        <f t="shared" si="578"/>
        <v>16961800</v>
      </c>
      <c r="T570" s="5">
        <f t="shared" si="578"/>
        <v>31898800</v>
      </c>
      <c r="U570" s="5">
        <f t="shared" si="578"/>
        <v>16961800</v>
      </c>
      <c r="V570" s="5">
        <f t="shared" si="578"/>
        <v>31898800</v>
      </c>
      <c r="W570" s="5">
        <f t="shared" si="579"/>
        <v>0</v>
      </c>
      <c r="X570" s="37">
        <f t="shared" si="580"/>
        <v>0</v>
      </c>
    </row>
    <row r="571" spans="1:24" ht="24.75" customHeight="1">
      <c r="A571" s="36" t="s">
        <v>501</v>
      </c>
      <c r="B571" s="58" t="s">
        <v>75</v>
      </c>
      <c r="C571" s="5">
        <f aca="true" t="shared" si="584" ref="C571:J571">C249</f>
        <v>80000000</v>
      </c>
      <c r="D571" s="5">
        <f t="shared" si="571"/>
        <v>0</v>
      </c>
      <c r="E571" s="5">
        <f t="shared" si="571"/>
        <v>0</v>
      </c>
      <c r="F571" s="5">
        <f t="shared" si="571"/>
        <v>0</v>
      </c>
      <c r="G571" s="5">
        <f t="shared" si="584"/>
        <v>44663790</v>
      </c>
      <c r="H571" s="5">
        <f t="shared" si="584"/>
        <v>0</v>
      </c>
      <c r="I571" s="5">
        <f t="shared" si="584"/>
        <v>0</v>
      </c>
      <c r="J571" s="5">
        <f t="shared" si="584"/>
        <v>0</v>
      </c>
      <c r="K571" s="5">
        <f t="shared" si="572"/>
        <v>53163790</v>
      </c>
      <c r="L571" s="5">
        <f t="shared" si="573"/>
        <v>26836210</v>
      </c>
      <c r="M571" s="5">
        <f t="shared" si="574"/>
        <v>-44663790</v>
      </c>
      <c r="N571" s="5">
        <f t="shared" si="574"/>
        <v>26836210</v>
      </c>
      <c r="O571" s="5">
        <f t="shared" si="575"/>
        <v>0</v>
      </c>
      <c r="P571" s="5">
        <f t="shared" si="576"/>
        <v>-2663790</v>
      </c>
      <c r="Q571" s="5">
        <f t="shared" si="576"/>
        <v>26836210</v>
      </c>
      <c r="R571" s="5">
        <f t="shared" si="577"/>
        <v>0</v>
      </c>
      <c r="S571" s="5">
        <f t="shared" si="578"/>
        <v>8155240</v>
      </c>
      <c r="T571" s="5">
        <f t="shared" si="578"/>
        <v>24828690</v>
      </c>
      <c r="U571" s="5">
        <f t="shared" si="578"/>
        <v>8155240</v>
      </c>
      <c r="V571" s="5">
        <f t="shared" si="578"/>
        <v>24828690</v>
      </c>
      <c r="W571" s="5">
        <f t="shared" si="579"/>
        <v>0</v>
      </c>
      <c r="X571" s="37">
        <f t="shared" si="580"/>
        <v>0</v>
      </c>
    </row>
    <row r="572" spans="1:24" ht="24.75" customHeight="1">
      <c r="A572" s="36" t="s">
        <v>502</v>
      </c>
      <c r="B572" s="58" t="s">
        <v>41</v>
      </c>
      <c r="C572" s="5">
        <f aca="true" t="shared" si="585" ref="C572:J572">C250</f>
        <v>30000000</v>
      </c>
      <c r="D572" s="5">
        <f t="shared" si="571"/>
        <v>0</v>
      </c>
      <c r="E572" s="5">
        <f t="shared" si="571"/>
        <v>0</v>
      </c>
      <c r="F572" s="5">
        <f t="shared" si="571"/>
        <v>0</v>
      </c>
      <c r="G572" s="5">
        <f t="shared" si="585"/>
        <v>70000000</v>
      </c>
      <c r="H572" s="5">
        <f t="shared" si="585"/>
        <v>0</v>
      </c>
      <c r="I572" s="5">
        <f t="shared" si="585"/>
        <v>0</v>
      </c>
      <c r="J572" s="5">
        <f t="shared" si="585"/>
        <v>70000000</v>
      </c>
      <c r="K572" s="5">
        <f t="shared" si="572"/>
        <v>87168627</v>
      </c>
      <c r="L572" s="5">
        <f t="shared" si="573"/>
        <v>12831373</v>
      </c>
      <c r="M572" s="5">
        <f t="shared" si="574"/>
        <v>-70000000</v>
      </c>
      <c r="N572" s="5">
        <f t="shared" si="574"/>
        <v>12831373</v>
      </c>
      <c r="O572" s="5">
        <f t="shared" si="575"/>
        <v>0</v>
      </c>
      <c r="P572" s="5">
        <f t="shared" si="576"/>
        <v>0</v>
      </c>
      <c r="Q572" s="5">
        <f t="shared" si="576"/>
        <v>12831373</v>
      </c>
      <c r="R572" s="5">
        <f t="shared" si="577"/>
        <v>0</v>
      </c>
      <c r="S572" s="5">
        <f t="shared" si="578"/>
        <v>0</v>
      </c>
      <c r="T572" s="5">
        <f t="shared" si="578"/>
        <v>5212800</v>
      </c>
      <c r="U572" s="5">
        <f t="shared" si="578"/>
        <v>0</v>
      </c>
      <c r="V572" s="5">
        <f t="shared" si="578"/>
        <v>5212800</v>
      </c>
      <c r="W572" s="5">
        <f t="shared" si="579"/>
        <v>0</v>
      </c>
      <c r="X572" s="37">
        <f t="shared" si="580"/>
        <v>0</v>
      </c>
    </row>
    <row r="573" spans="1:24" ht="24.75" customHeight="1">
      <c r="A573" s="34" t="s">
        <v>503</v>
      </c>
      <c r="B573" s="57" t="s">
        <v>433</v>
      </c>
      <c r="C573" s="4">
        <f>SUM(C574+C575+C576)</f>
        <v>125000000</v>
      </c>
      <c r="D573" s="4">
        <f aca="true" t="shared" si="586" ref="D573:K573">SUM(D574+D575+D576)</f>
        <v>0</v>
      </c>
      <c r="E573" s="4">
        <f t="shared" si="586"/>
        <v>0</v>
      </c>
      <c r="F573" s="4">
        <f t="shared" si="586"/>
        <v>0</v>
      </c>
      <c r="G573" s="4">
        <f t="shared" si="586"/>
        <v>51579433</v>
      </c>
      <c r="H573" s="4">
        <f t="shared" si="586"/>
        <v>0</v>
      </c>
      <c r="I573" s="4">
        <f t="shared" si="586"/>
        <v>0</v>
      </c>
      <c r="J573" s="4">
        <f t="shared" si="586"/>
        <v>0</v>
      </c>
      <c r="K573" s="4">
        <f t="shared" si="586"/>
        <v>51579433</v>
      </c>
      <c r="L573" s="4">
        <f aca="true" t="shared" si="587" ref="L573:L604">(C573+H573-I573+J573-K573)</f>
        <v>73420567</v>
      </c>
      <c r="M573" s="4">
        <f aca="true" t="shared" si="588" ref="M573:X573">SUM(M574+M575+M576)</f>
        <v>-51579433</v>
      </c>
      <c r="N573" s="4">
        <f t="shared" si="588"/>
        <v>73420567</v>
      </c>
      <c r="O573" s="4">
        <f t="shared" si="588"/>
        <v>0</v>
      </c>
      <c r="P573" s="4">
        <f t="shared" si="588"/>
        <v>5114684</v>
      </c>
      <c r="Q573" s="4">
        <f t="shared" si="588"/>
        <v>73420567</v>
      </c>
      <c r="R573" s="4">
        <f t="shared" si="588"/>
        <v>0</v>
      </c>
      <c r="S573" s="4">
        <f t="shared" si="588"/>
        <v>9569538</v>
      </c>
      <c r="T573" s="4">
        <f t="shared" si="588"/>
        <v>71363853</v>
      </c>
      <c r="U573" s="4">
        <f t="shared" si="588"/>
        <v>9569538</v>
      </c>
      <c r="V573" s="4">
        <f t="shared" si="588"/>
        <v>71363853</v>
      </c>
      <c r="W573" s="4">
        <f t="shared" si="588"/>
        <v>0</v>
      </c>
      <c r="X573" s="35">
        <f t="shared" si="588"/>
        <v>0</v>
      </c>
    </row>
    <row r="574" spans="1:24" ht="24.75" customHeight="1">
      <c r="A574" s="36" t="s">
        <v>504</v>
      </c>
      <c r="B574" s="58" t="s">
        <v>144</v>
      </c>
      <c r="C574" s="5">
        <f aca="true" t="shared" si="589" ref="C574:J574">C252</f>
        <v>45000000</v>
      </c>
      <c r="D574" s="5">
        <f aca="true" t="shared" si="590" ref="D574:F576">D252</f>
        <v>0</v>
      </c>
      <c r="E574" s="5">
        <f t="shared" si="590"/>
        <v>0</v>
      </c>
      <c r="F574" s="5">
        <f t="shared" si="590"/>
        <v>0</v>
      </c>
      <c r="G574" s="5">
        <f t="shared" si="589"/>
        <v>15471000</v>
      </c>
      <c r="H574" s="5">
        <f t="shared" si="589"/>
        <v>0</v>
      </c>
      <c r="I574" s="5">
        <f t="shared" si="589"/>
        <v>0</v>
      </c>
      <c r="J574" s="5">
        <f t="shared" si="589"/>
        <v>0</v>
      </c>
      <c r="K574" s="5">
        <f>K252</f>
        <v>15471000</v>
      </c>
      <c r="L574" s="5">
        <f t="shared" si="587"/>
        <v>29529000</v>
      </c>
      <c r="M574" s="5">
        <f aca="true" t="shared" si="591" ref="M574:N576">M252</f>
        <v>-15471000</v>
      </c>
      <c r="N574" s="5">
        <f t="shared" si="591"/>
        <v>29529000</v>
      </c>
      <c r="O574" s="5">
        <f>(L574-N574)</f>
        <v>0</v>
      </c>
      <c r="P574" s="5">
        <f aca="true" t="shared" si="592" ref="P574:Q576">P252</f>
        <v>2696830</v>
      </c>
      <c r="Q574" s="5">
        <f t="shared" si="592"/>
        <v>29529000</v>
      </c>
      <c r="R574" s="5">
        <f>N574-Q574</f>
        <v>0</v>
      </c>
      <c r="S574" s="5">
        <f aca="true" t="shared" si="593" ref="S574:V576">S252</f>
        <v>2696830</v>
      </c>
      <c r="T574" s="5">
        <f t="shared" si="593"/>
        <v>29529000</v>
      </c>
      <c r="U574" s="5">
        <f t="shared" si="593"/>
        <v>2696830</v>
      </c>
      <c r="V574" s="5">
        <f t="shared" si="593"/>
        <v>29529000</v>
      </c>
      <c r="W574" s="5">
        <f>T574-V574</f>
        <v>0</v>
      </c>
      <c r="X574" s="37">
        <f>L574-Q574</f>
        <v>0</v>
      </c>
    </row>
    <row r="575" spans="1:24" ht="24.75" customHeight="1">
      <c r="A575" s="36" t="s">
        <v>505</v>
      </c>
      <c r="B575" s="58" t="s">
        <v>146</v>
      </c>
      <c r="C575" s="5">
        <f aca="true" t="shared" si="594" ref="C575:J575">C253</f>
        <v>55000000</v>
      </c>
      <c r="D575" s="5">
        <f t="shared" si="590"/>
        <v>0</v>
      </c>
      <c r="E575" s="5">
        <f t="shared" si="590"/>
        <v>0</v>
      </c>
      <c r="F575" s="5">
        <f t="shared" si="590"/>
        <v>0</v>
      </c>
      <c r="G575" s="5">
        <f t="shared" si="594"/>
        <v>14518113</v>
      </c>
      <c r="H575" s="5">
        <f t="shared" si="594"/>
        <v>0</v>
      </c>
      <c r="I575" s="5">
        <f t="shared" si="594"/>
        <v>0</v>
      </c>
      <c r="J575" s="5">
        <f t="shared" si="594"/>
        <v>0</v>
      </c>
      <c r="K575" s="5">
        <f>K253</f>
        <v>14518113</v>
      </c>
      <c r="L575" s="5">
        <f t="shared" si="587"/>
        <v>40481887</v>
      </c>
      <c r="M575" s="5">
        <f t="shared" si="591"/>
        <v>-14518113</v>
      </c>
      <c r="N575" s="5">
        <f t="shared" si="591"/>
        <v>40481887</v>
      </c>
      <c r="O575" s="5">
        <f>(L575-N575)</f>
        <v>0</v>
      </c>
      <c r="P575" s="5">
        <f t="shared" si="592"/>
        <v>2031664</v>
      </c>
      <c r="Q575" s="5">
        <f t="shared" si="592"/>
        <v>40481887</v>
      </c>
      <c r="R575" s="5">
        <f>N575-Q575</f>
        <v>0</v>
      </c>
      <c r="S575" s="5">
        <f t="shared" si="593"/>
        <v>6486518</v>
      </c>
      <c r="T575" s="5">
        <f t="shared" si="593"/>
        <v>38425173</v>
      </c>
      <c r="U575" s="5">
        <f t="shared" si="593"/>
        <v>6486518</v>
      </c>
      <c r="V575" s="5">
        <f t="shared" si="593"/>
        <v>38425173</v>
      </c>
      <c r="W575" s="5">
        <f>T575-V575</f>
        <v>0</v>
      </c>
      <c r="X575" s="37">
        <f>L575-Q575</f>
        <v>0</v>
      </c>
    </row>
    <row r="576" spans="1:24" ht="24.75" customHeight="1">
      <c r="A576" s="36" t="s">
        <v>506</v>
      </c>
      <c r="B576" s="58" t="s">
        <v>148</v>
      </c>
      <c r="C576" s="5">
        <f aca="true" t="shared" si="595" ref="C576:J576">C254</f>
        <v>25000000</v>
      </c>
      <c r="D576" s="5">
        <f t="shared" si="590"/>
        <v>0</v>
      </c>
      <c r="E576" s="5">
        <f t="shared" si="590"/>
        <v>0</v>
      </c>
      <c r="F576" s="5">
        <f t="shared" si="590"/>
        <v>0</v>
      </c>
      <c r="G576" s="5">
        <f t="shared" si="595"/>
        <v>21590320</v>
      </c>
      <c r="H576" s="5">
        <f t="shared" si="595"/>
        <v>0</v>
      </c>
      <c r="I576" s="5">
        <f t="shared" si="595"/>
        <v>0</v>
      </c>
      <c r="J576" s="5">
        <f t="shared" si="595"/>
        <v>0</v>
      </c>
      <c r="K576" s="5">
        <f>K254</f>
        <v>21590320</v>
      </c>
      <c r="L576" s="5">
        <f t="shared" si="587"/>
        <v>3409680</v>
      </c>
      <c r="M576" s="5">
        <f t="shared" si="591"/>
        <v>-21590320</v>
      </c>
      <c r="N576" s="5">
        <f t="shared" si="591"/>
        <v>3409680</v>
      </c>
      <c r="O576" s="5">
        <f>(L576-N576)</f>
        <v>0</v>
      </c>
      <c r="P576" s="5">
        <f t="shared" si="592"/>
        <v>386190</v>
      </c>
      <c r="Q576" s="5">
        <f t="shared" si="592"/>
        <v>3409680</v>
      </c>
      <c r="R576" s="5">
        <f>N576-Q576</f>
        <v>0</v>
      </c>
      <c r="S576" s="5">
        <f t="shared" si="593"/>
        <v>386190</v>
      </c>
      <c r="T576" s="5">
        <f t="shared" si="593"/>
        <v>3409680</v>
      </c>
      <c r="U576" s="5">
        <f t="shared" si="593"/>
        <v>386190</v>
      </c>
      <c r="V576" s="5">
        <f t="shared" si="593"/>
        <v>3409680</v>
      </c>
      <c r="W576" s="5">
        <f>T576-V576</f>
        <v>0</v>
      </c>
      <c r="X576" s="37">
        <f>L576-Q576</f>
        <v>0</v>
      </c>
    </row>
    <row r="577" spans="1:24" ht="24.75" customHeight="1">
      <c r="A577" s="34" t="s">
        <v>507</v>
      </c>
      <c r="B577" s="57" t="s">
        <v>435</v>
      </c>
      <c r="C577" s="4">
        <f>C578</f>
        <v>1000</v>
      </c>
      <c r="D577" s="4">
        <f aca="true" t="shared" si="596" ref="D577:K577">D578</f>
        <v>0</v>
      </c>
      <c r="E577" s="4">
        <f t="shared" si="596"/>
        <v>0</v>
      </c>
      <c r="F577" s="4">
        <f t="shared" si="596"/>
        <v>0</v>
      </c>
      <c r="G577" s="4">
        <f t="shared" si="596"/>
        <v>0</v>
      </c>
      <c r="H577" s="4">
        <f t="shared" si="596"/>
        <v>0</v>
      </c>
      <c r="I577" s="4">
        <f t="shared" si="596"/>
        <v>0</v>
      </c>
      <c r="J577" s="4">
        <f t="shared" si="596"/>
        <v>0</v>
      </c>
      <c r="K577" s="4">
        <f t="shared" si="596"/>
        <v>1000</v>
      </c>
      <c r="L577" s="4">
        <f t="shared" si="587"/>
        <v>0</v>
      </c>
      <c r="M577" s="4">
        <f aca="true" t="shared" si="597" ref="M577:X577">M578</f>
        <v>0</v>
      </c>
      <c r="N577" s="4">
        <f t="shared" si="597"/>
        <v>0</v>
      </c>
      <c r="O577" s="4">
        <f t="shared" si="597"/>
        <v>0</v>
      </c>
      <c r="P577" s="4">
        <f t="shared" si="597"/>
        <v>0</v>
      </c>
      <c r="Q577" s="4">
        <f t="shared" si="597"/>
        <v>0</v>
      </c>
      <c r="R577" s="4">
        <f t="shared" si="597"/>
        <v>0</v>
      </c>
      <c r="S577" s="4">
        <f t="shared" si="597"/>
        <v>0</v>
      </c>
      <c r="T577" s="4">
        <f t="shared" si="597"/>
        <v>0</v>
      </c>
      <c r="U577" s="4">
        <f t="shared" si="597"/>
        <v>0</v>
      </c>
      <c r="V577" s="4">
        <f t="shared" si="597"/>
        <v>0</v>
      </c>
      <c r="W577" s="4">
        <f t="shared" si="597"/>
        <v>0</v>
      </c>
      <c r="X577" s="35">
        <f t="shared" si="597"/>
        <v>0</v>
      </c>
    </row>
    <row r="578" spans="1:24" ht="24.75" customHeight="1">
      <c r="A578" s="36" t="s">
        <v>508</v>
      </c>
      <c r="B578" s="58" t="s">
        <v>60</v>
      </c>
      <c r="C578" s="5">
        <f aca="true" t="shared" si="598" ref="C578:K578">C256</f>
        <v>1000</v>
      </c>
      <c r="D578" s="5">
        <f t="shared" si="598"/>
        <v>0</v>
      </c>
      <c r="E578" s="5">
        <f t="shared" si="598"/>
        <v>0</v>
      </c>
      <c r="F578" s="5">
        <f t="shared" si="598"/>
        <v>0</v>
      </c>
      <c r="G578" s="5">
        <f t="shared" si="598"/>
        <v>0</v>
      </c>
      <c r="H578" s="5">
        <f t="shared" si="598"/>
        <v>0</v>
      </c>
      <c r="I578" s="5">
        <f t="shared" si="598"/>
        <v>0</v>
      </c>
      <c r="J578" s="5">
        <f t="shared" si="598"/>
        <v>0</v>
      </c>
      <c r="K578" s="5">
        <f t="shared" si="598"/>
        <v>1000</v>
      </c>
      <c r="L578" s="5">
        <f t="shared" si="587"/>
        <v>0</v>
      </c>
      <c r="M578" s="5">
        <f>M256</f>
        <v>0</v>
      </c>
      <c r="N578" s="5">
        <f>N256</f>
        <v>0</v>
      </c>
      <c r="O578" s="5">
        <f>(L578-N578)</f>
        <v>0</v>
      </c>
      <c r="P578" s="5">
        <f>P256</f>
        <v>0</v>
      </c>
      <c r="Q578" s="5">
        <f>Q256</f>
        <v>0</v>
      </c>
      <c r="R578" s="5">
        <f>N578-Q578</f>
        <v>0</v>
      </c>
      <c r="S578" s="5">
        <f>S256</f>
        <v>0</v>
      </c>
      <c r="T578" s="5">
        <f>T256</f>
        <v>0</v>
      </c>
      <c r="U578" s="5">
        <f>U256</f>
        <v>0</v>
      </c>
      <c r="V578" s="5">
        <f>V256</f>
        <v>0</v>
      </c>
      <c r="W578" s="5">
        <f>T578-V578</f>
        <v>0</v>
      </c>
      <c r="X578" s="37">
        <f>L578-Q578</f>
        <v>0</v>
      </c>
    </row>
    <row r="579" spans="1:24" ht="24.75" customHeight="1">
      <c r="A579" s="34" t="s">
        <v>509</v>
      </c>
      <c r="B579" s="57" t="s">
        <v>151</v>
      </c>
      <c r="C579" s="4">
        <f>C580+C581+C582</f>
        <v>30000000</v>
      </c>
      <c r="D579" s="4">
        <f aca="true" t="shared" si="599" ref="D579:K579">D580+D581+D582</f>
        <v>0</v>
      </c>
      <c r="E579" s="4">
        <f t="shared" si="599"/>
        <v>0</v>
      </c>
      <c r="F579" s="4">
        <f t="shared" si="599"/>
        <v>0</v>
      </c>
      <c r="G579" s="4">
        <f t="shared" si="599"/>
        <v>483500</v>
      </c>
      <c r="H579" s="4">
        <f t="shared" si="599"/>
        <v>0</v>
      </c>
      <c r="I579" s="4">
        <f t="shared" si="599"/>
        <v>0</v>
      </c>
      <c r="J579" s="4">
        <f t="shared" si="599"/>
        <v>0</v>
      </c>
      <c r="K579" s="4">
        <f t="shared" si="599"/>
        <v>19555756</v>
      </c>
      <c r="L579" s="4">
        <f t="shared" si="587"/>
        <v>10444244</v>
      </c>
      <c r="M579" s="4">
        <f aca="true" t="shared" si="600" ref="M579:X579">M580+M581+M582</f>
        <v>-483500</v>
      </c>
      <c r="N579" s="4">
        <f t="shared" si="600"/>
        <v>10444244</v>
      </c>
      <c r="O579" s="4">
        <f t="shared" si="600"/>
        <v>0</v>
      </c>
      <c r="P579" s="4">
        <f t="shared" si="600"/>
        <v>-483500</v>
      </c>
      <c r="Q579" s="4">
        <f t="shared" si="600"/>
        <v>10444244</v>
      </c>
      <c r="R579" s="4">
        <f t="shared" si="600"/>
        <v>0</v>
      </c>
      <c r="S579" s="4">
        <f t="shared" si="600"/>
        <v>0</v>
      </c>
      <c r="T579" s="4">
        <f t="shared" si="600"/>
        <v>10444244</v>
      </c>
      <c r="U579" s="4">
        <f t="shared" si="600"/>
        <v>9812344</v>
      </c>
      <c r="V579" s="4">
        <f t="shared" si="600"/>
        <v>10444244</v>
      </c>
      <c r="W579" s="4">
        <f t="shared" si="600"/>
        <v>0</v>
      </c>
      <c r="X579" s="35">
        <f t="shared" si="600"/>
        <v>0</v>
      </c>
    </row>
    <row r="580" spans="1:24" ht="24.75" customHeight="1">
      <c r="A580" s="36" t="s">
        <v>510</v>
      </c>
      <c r="B580" s="58" t="s">
        <v>153</v>
      </c>
      <c r="C580" s="5">
        <f aca="true" t="shared" si="601" ref="C580:J580">C258</f>
        <v>10000000</v>
      </c>
      <c r="D580" s="5">
        <f aca="true" t="shared" si="602" ref="D580:F582">D258</f>
        <v>0</v>
      </c>
      <c r="E580" s="5">
        <f t="shared" si="602"/>
        <v>0</v>
      </c>
      <c r="F580" s="5">
        <f t="shared" si="602"/>
        <v>0</v>
      </c>
      <c r="G580" s="5">
        <f t="shared" si="601"/>
        <v>0</v>
      </c>
      <c r="H580" s="5">
        <f t="shared" si="601"/>
        <v>0</v>
      </c>
      <c r="I580" s="5">
        <f t="shared" si="601"/>
        <v>0</v>
      </c>
      <c r="J580" s="5">
        <f t="shared" si="601"/>
        <v>0</v>
      </c>
      <c r="K580" s="5">
        <f>K258</f>
        <v>187656</v>
      </c>
      <c r="L580" s="5">
        <f t="shared" si="587"/>
        <v>9812344</v>
      </c>
      <c r="M580" s="5">
        <f aca="true" t="shared" si="603" ref="M580:N582">M258</f>
        <v>0</v>
      </c>
      <c r="N580" s="5">
        <f t="shared" si="603"/>
        <v>9812344</v>
      </c>
      <c r="O580" s="5">
        <f>(L580-N580)</f>
        <v>0</v>
      </c>
      <c r="P580" s="5">
        <f aca="true" t="shared" si="604" ref="P580:Q582">P258</f>
        <v>0</v>
      </c>
      <c r="Q580" s="5">
        <f t="shared" si="604"/>
        <v>9812344</v>
      </c>
      <c r="R580" s="5">
        <f>N580-Q580</f>
        <v>0</v>
      </c>
      <c r="S580" s="5">
        <f aca="true" t="shared" si="605" ref="S580:V582">S258</f>
        <v>0</v>
      </c>
      <c r="T580" s="5">
        <f t="shared" si="605"/>
        <v>9812344</v>
      </c>
      <c r="U580" s="5">
        <f t="shared" si="605"/>
        <v>9812344</v>
      </c>
      <c r="V580" s="5">
        <f t="shared" si="605"/>
        <v>9812344</v>
      </c>
      <c r="W580" s="5">
        <f>T580-V580</f>
        <v>0</v>
      </c>
      <c r="X580" s="37">
        <f>L580-Q580</f>
        <v>0</v>
      </c>
    </row>
    <row r="581" spans="1:24" ht="33.75" customHeight="1">
      <c r="A581" s="36" t="s">
        <v>511</v>
      </c>
      <c r="B581" s="58" t="s">
        <v>155</v>
      </c>
      <c r="C581" s="5">
        <f aca="true" t="shared" si="606" ref="C581:J581">C259</f>
        <v>10000000</v>
      </c>
      <c r="D581" s="5">
        <f t="shared" si="602"/>
        <v>0</v>
      </c>
      <c r="E581" s="5">
        <f t="shared" si="602"/>
        <v>0</v>
      </c>
      <c r="F581" s="5">
        <f t="shared" si="602"/>
        <v>0</v>
      </c>
      <c r="G581" s="5">
        <f t="shared" si="606"/>
        <v>0</v>
      </c>
      <c r="H581" s="5">
        <f t="shared" si="606"/>
        <v>0</v>
      </c>
      <c r="I581" s="5">
        <f t="shared" si="606"/>
        <v>0</v>
      </c>
      <c r="J581" s="5">
        <f t="shared" si="606"/>
        <v>0</v>
      </c>
      <c r="K581" s="5">
        <f>K259</f>
        <v>9384600</v>
      </c>
      <c r="L581" s="5">
        <f t="shared" si="587"/>
        <v>615400</v>
      </c>
      <c r="M581" s="5">
        <f t="shared" si="603"/>
        <v>0</v>
      </c>
      <c r="N581" s="5">
        <f t="shared" si="603"/>
        <v>615400</v>
      </c>
      <c r="O581" s="5">
        <f>(L581-N581)</f>
        <v>0</v>
      </c>
      <c r="P581" s="5">
        <f t="shared" si="604"/>
        <v>0</v>
      </c>
      <c r="Q581" s="5">
        <f t="shared" si="604"/>
        <v>615400</v>
      </c>
      <c r="R581" s="5">
        <f>N581-Q581</f>
        <v>0</v>
      </c>
      <c r="S581" s="5">
        <f t="shared" si="605"/>
        <v>0</v>
      </c>
      <c r="T581" s="5">
        <f t="shared" si="605"/>
        <v>615400</v>
      </c>
      <c r="U581" s="5">
        <f t="shared" si="605"/>
        <v>0</v>
      </c>
      <c r="V581" s="5">
        <f t="shared" si="605"/>
        <v>615400</v>
      </c>
      <c r="W581" s="5">
        <f>T581-V581</f>
        <v>0</v>
      </c>
      <c r="X581" s="37">
        <f>L581-Q581</f>
        <v>0</v>
      </c>
    </row>
    <row r="582" spans="1:24" ht="24.75" customHeight="1">
      <c r="A582" s="36" t="s">
        <v>512</v>
      </c>
      <c r="B582" s="58" t="s">
        <v>157</v>
      </c>
      <c r="C582" s="5">
        <f aca="true" t="shared" si="607" ref="C582:J582">C260</f>
        <v>10000000</v>
      </c>
      <c r="D582" s="5">
        <f t="shared" si="602"/>
        <v>0</v>
      </c>
      <c r="E582" s="5">
        <f t="shared" si="602"/>
        <v>0</v>
      </c>
      <c r="F582" s="5">
        <f t="shared" si="602"/>
        <v>0</v>
      </c>
      <c r="G582" s="5">
        <f t="shared" si="607"/>
        <v>483500</v>
      </c>
      <c r="H582" s="5">
        <f t="shared" si="607"/>
        <v>0</v>
      </c>
      <c r="I582" s="5">
        <f t="shared" si="607"/>
        <v>0</v>
      </c>
      <c r="J582" s="5">
        <f t="shared" si="607"/>
        <v>0</v>
      </c>
      <c r="K582" s="5">
        <f>K260</f>
        <v>9983500</v>
      </c>
      <c r="L582" s="5">
        <f t="shared" si="587"/>
        <v>16500</v>
      </c>
      <c r="M582" s="5">
        <f t="shared" si="603"/>
        <v>-483500</v>
      </c>
      <c r="N582" s="5">
        <f t="shared" si="603"/>
        <v>16500</v>
      </c>
      <c r="O582" s="5">
        <f>(L582-N582)</f>
        <v>0</v>
      </c>
      <c r="P582" s="5">
        <f t="shared" si="604"/>
        <v>-483500</v>
      </c>
      <c r="Q582" s="5">
        <f t="shared" si="604"/>
        <v>16500</v>
      </c>
      <c r="R582" s="5">
        <f>N582-Q582</f>
        <v>0</v>
      </c>
      <c r="S582" s="5">
        <f t="shared" si="605"/>
        <v>0</v>
      </c>
      <c r="T582" s="5">
        <f t="shared" si="605"/>
        <v>16500</v>
      </c>
      <c r="U582" s="5">
        <f t="shared" si="605"/>
        <v>0</v>
      </c>
      <c r="V582" s="5">
        <f t="shared" si="605"/>
        <v>16500</v>
      </c>
      <c r="W582" s="5">
        <f>T582-V582</f>
        <v>0</v>
      </c>
      <c r="X582" s="37">
        <f>L582-Q582</f>
        <v>0</v>
      </c>
    </row>
    <row r="583" spans="1:24" ht="24.75" customHeight="1">
      <c r="A583" s="47" t="s">
        <v>615</v>
      </c>
      <c r="B583" s="57" t="s">
        <v>437</v>
      </c>
      <c r="C583" s="4">
        <f>C584</f>
        <v>10000000</v>
      </c>
      <c r="D583" s="4">
        <f aca="true" t="shared" si="608" ref="D583:K583">D584</f>
        <v>0</v>
      </c>
      <c r="E583" s="4">
        <f t="shared" si="608"/>
        <v>0</v>
      </c>
      <c r="F583" s="4">
        <f t="shared" si="608"/>
        <v>0</v>
      </c>
      <c r="G583" s="4">
        <f t="shared" si="608"/>
        <v>0</v>
      </c>
      <c r="H583" s="4">
        <f t="shared" si="608"/>
        <v>0</v>
      </c>
      <c r="I583" s="4">
        <f t="shared" si="608"/>
        <v>0</v>
      </c>
      <c r="J583" s="4">
        <f t="shared" si="608"/>
        <v>0</v>
      </c>
      <c r="K583" s="4">
        <f t="shared" si="608"/>
        <v>10000000</v>
      </c>
      <c r="L583" s="4">
        <f t="shared" si="587"/>
        <v>0</v>
      </c>
      <c r="M583" s="4">
        <f aca="true" t="shared" si="609" ref="M583:X583">M584</f>
        <v>0</v>
      </c>
      <c r="N583" s="4">
        <f t="shared" si="609"/>
        <v>0</v>
      </c>
      <c r="O583" s="4">
        <f t="shared" si="609"/>
        <v>0</v>
      </c>
      <c r="P583" s="4">
        <f t="shared" si="609"/>
        <v>0</v>
      </c>
      <c r="Q583" s="4">
        <f t="shared" si="609"/>
        <v>0</v>
      </c>
      <c r="R583" s="4">
        <f t="shared" si="609"/>
        <v>0</v>
      </c>
      <c r="S583" s="4">
        <f t="shared" si="609"/>
        <v>0</v>
      </c>
      <c r="T583" s="4">
        <f t="shared" si="609"/>
        <v>0</v>
      </c>
      <c r="U583" s="4">
        <f t="shared" si="609"/>
        <v>0</v>
      </c>
      <c r="V583" s="4">
        <f t="shared" si="609"/>
        <v>0</v>
      </c>
      <c r="W583" s="4">
        <f t="shared" si="609"/>
        <v>0</v>
      </c>
      <c r="X583" s="35">
        <f t="shared" si="609"/>
        <v>0</v>
      </c>
    </row>
    <row r="584" spans="1:24" ht="24.75" customHeight="1">
      <c r="A584" s="36" t="s">
        <v>513</v>
      </c>
      <c r="B584" s="58" t="s">
        <v>43</v>
      </c>
      <c r="C584" s="5">
        <f aca="true" t="shared" si="610" ref="C584:K584">C262</f>
        <v>10000000</v>
      </c>
      <c r="D584" s="5">
        <f t="shared" si="610"/>
        <v>0</v>
      </c>
      <c r="E584" s="5">
        <f t="shared" si="610"/>
        <v>0</v>
      </c>
      <c r="F584" s="5">
        <f t="shared" si="610"/>
        <v>0</v>
      </c>
      <c r="G584" s="5">
        <f t="shared" si="610"/>
        <v>0</v>
      </c>
      <c r="H584" s="5">
        <f t="shared" si="610"/>
        <v>0</v>
      </c>
      <c r="I584" s="5">
        <f t="shared" si="610"/>
        <v>0</v>
      </c>
      <c r="J584" s="5">
        <f t="shared" si="610"/>
        <v>0</v>
      </c>
      <c r="K584" s="5">
        <f t="shared" si="610"/>
        <v>10000000</v>
      </c>
      <c r="L584" s="5">
        <f t="shared" si="587"/>
        <v>0</v>
      </c>
      <c r="M584" s="5">
        <f>M262</f>
        <v>0</v>
      </c>
      <c r="N584" s="5">
        <f>N262</f>
        <v>0</v>
      </c>
      <c r="O584" s="5">
        <f>(L584-N584)</f>
        <v>0</v>
      </c>
      <c r="P584" s="5">
        <f>P262</f>
        <v>0</v>
      </c>
      <c r="Q584" s="5">
        <f>Q262</f>
        <v>0</v>
      </c>
      <c r="R584" s="5">
        <f>N584-Q584</f>
        <v>0</v>
      </c>
      <c r="S584" s="5">
        <f>S262</f>
        <v>0</v>
      </c>
      <c r="T584" s="5">
        <f>T262</f>
        <v>0</v>
      </c>
      <c r="U584" s="5">
        <f>U262</f>
        <v>0</v>
      </c>
      <c r="V584" s="5">
        <f>V262</f>
        <v>0</v>
      </c>
      <c r="W584" s="5">
        <f>T584-V584</f>
        <v>0</v>
      </c>
      <c r="X584" s="37">
        <f>L584-Q584</f>
        <v>0</v>
      </c>
    </row>
    <row r="585" spans="1:24" ht="24.75" customHeight="1">
      <c r="A585" s="47" t="s">
        <v>616</v>
      </c>
      <c r="B585" s="57" t="s">
        <v>440</v>
      </c>
      <c r="C585" s="4">
        <f>C586</f>
        <v>350000000</v>
      </c>
      <c r="D585" s="4">
        <f aca="true" t="shared" si="611" ref="D585:K585">D586</f>
        <v>0</v>
      </c>
      <c r="E585" s="4">
        <f t="shared" si="611"/>
        <v>0</v>
      </c>
      <c r="F585" s="4">
        <f t="shared" si="611"/>
        <v>0</v>
      </c>
      <c r="G585" s="4">
        <f t="shared" si="611"/>
        <v>69388511</v>
      </c>
      <c r="H585" s="4">
        <f t="shared" si="611"/>
        <v>0</v>
      </c>
      <c r="I585" s="4">
        <f t="shared" si="611"/>
        <v>0</v>
      </c>
      <c r="J585" s="4">
        <f t="shared" si="611"/>
        <v>120000000</v>
      </c>
      <c r="K585" s="4">
        <f t="shared" si="611"/>
        <v>129538931</v>
      </c>
      <c r="L585" s="4">
        <f t="shared" si="587"/>
        <v>340461069</v>
      </c>
      <c r="M585" s="4">
        <f aca="true" t="shared" si="612" ref="M585:X585">M586</f>
        <v>-69388511</v>
      </c>
      <c r="N585" s="4">
        <f t="shared" si="612"/>
        <v>340461069</v>
      </c>
      <c r="O585" s="4">
        <f t="shared" si="612"/>
        <v>0</v>
      </c>
      <c r="P585" s="4">
        <f t="shared" si="612"/>
        <v>0</v>
      </c>
      <c r="Q585" s="4">
        <f t="shared" si="612"/>
        <v>340461069</v>
      </c>
      <c r="R585" s="4">
        <f t="shared" si="612"/>
        <v>0</v>
      </c>
      <c r="S585" s="4">
        <f t="shared" si="612"/>
        <v>112831510</v>
      </c>
      <c r="T585" s="4">
        <f t="shared" si="612"/>
        <v>315676764</v>
      </c>
      <c r="U585" s="4">
        <f t="shared" si="612"/>
        <v>165234841</v>
      </c>
      <c r="V585" s="4">
        <f t="shared" si="612"/>
        <v>315676764</v>
      </c>
      <c r="W585" s="4">
        <f t="shared" si="612"/>
        <v>0</v>
      </c>
      <c r="X585" s="35">
        <f t="shared" si="612"/>
        <v>0</v>
      </c>
    </row>
    <row r="586" spans="1:24" ht="30.75" customHeight="1">
      <c r="A586" s="36" t="s">
        <v>514</v>
      </c>
      <c r="B586" s="58" t="s">
        <v>442</v>
      </c>
      <c r="C586" s="5">
        <f aca="true" t="shared" si="613" ref="C586:K586">C264</f>
        <v>350000000</v>
      </c>
      <c r="D586" s="5">
        <f t="shared" si="613"/>
        <v>0</v>
      </c>
      <c r="E586" s="5">
        <f t="shared" si="613"/>
        <v>0</v>
      </c>
      <c r="F586" s="5">
        <f t="shared" si="613"/>
        <v>0</v>
      </c>
      <c r="G586" s="5">
        <f t="shared" si="613"/>
        <v>69388511</v>
      </c>
      <c r="H586" s="5">
        <f t="shared" si="613"/>
        <v>0</v>
      </c>
      <c r="I586" s="5">
        <f t="shared" si="613"/>
        <v>0</v>
      </c>
      <c r="J586" s="5">
        <f t="shared" si="613"/>
        <v>120000000</v>
      </c>
      <c r="K586" s="5">
        <f t="shared" si="613"/>
        <v>129538931</v>
      </c>
      <c r="L586" s="5">
        <f t="shared" si="587"/>
        <v>340461069</v>
      </c>
      <c r="M586" s="5">
        <f>M264</f>
        <v>-69388511</v>
      </c>
      <c r="N586" s="5">
        <f>N264</f>
        <v>340461069</v>
      </c>
      <c r="O586" s="5">
        <f>(L586-N586)</f>
        <v>0</v>
      </c>
      <c r="P586" s="5">
        <f>P264</f>
        <v>0</v>
      </c>
      <c r="Q586" s="5">
        <f>Q264</f>
        <v>340461069</v>
      </c>
      <c r="R586" s="5">
        <f>N586-Q586</f>
        <v>0</v>
      </c>
      <c r="S586" s="5">
        <f>S264</f>
        <v>112831510</v>
      </c>
      <c r="T586" s="5">
        <f>T264</f>
        <v>315676764</v>
      </c>
      <c r="U586" s="5">
        <f>U264</f>
        <v>165234841</v>
      </c>
      <c r="V586" s="5">
        <f>V264</f>
        <v>315676764</v>
      </c>
      <c r="W586" s="5">
        <f>T586-V586</f>
        <v>0</v>
      </c>
      <c r="X586" s="37">
        <f>L586-Q586</f>
        <v>0</v>
      </c>
    </row>
    <row r="587" spans="1:24" ht="24.75" customHeight="1">
      <c r="A587" s="34" t="s">
        <v>752</v>
      </c>
      <c r="B587" s="57" t="s">
        <v>76</v>
      </c>
      <c r="C587" s="4">
        <f>C265</f>
        <v>7500000000</v>
      </c>
      <c r="D587" s="4">
        <f aca="true" t="shared" si="614" ref="D587:X587">D265</f>
        <v>0</v>
      </c>
      <c r="E587" s="4">
        <f t="shared" si="614"/>
        <v>0</v>
      </c>
      <c r="F587" s="4">
        <f t="shared" si="614"/>
        <v>1264315171</v>
      </c>
      <c r="G587" s="4">
        <f t="shared" si="614"/>
        <v>1264315170.93</v>
      </c>
      <c r="H587" s="4">
        <f t="shared" si="614"/>
        <v>9817993856</v>
      </c>
      <c r="I587" s="4">
        <f t="shared" si="614"/>
        <v>0</v>
      </c>
      <c r="J587" s="4">
        <f t="shared" si="614"/>
        <v>1939315170.93</v>
      </c>
      <c r="K587" s="4">
        <f t="shared" si="614"/>
        <v>1939315170.93</v>
      </c>
      <c r="L587" s="4">
        <f t="shared" si="587"/>
        <v>17317993856</v>
      </c>
      <c r="M587" s="4">
        <f t="shared" si="614"/>
        <v>2832687361</v>
      </c>
      <c r="N587" s="4">
        <f t="shared" si="614"/>
        <v>14281991344</v>
      </c>
      <c r="O587" s="4">
        <f t="shared" si="614"/>
        <v>3036002512</v>
      </c>
      <c r="P587" s="4">
        <f t="shared" si="614"/>
        <v>7092404281</v>
      </c>
      <c r="Q587" s="4">
        <f t="shared" si="614"/>
        <v>14281991344</v>
      </c>
      <c r="R587" s="4">
        <f t="shared" si="614"/>
        <v>0</v>
      </c>
      <c r="S587" s="4">
        <f t="shared" si="614"/>
        <v>3995451941</v>
      </c>
      <c r="T587" s="4">
        <f t="shared" si="614"/>
        <v>10094817733</v>
      </c>
      <c r="U587" s="4">
        <f t="shared" si="614"/>
        <v>4000977341</v>
      </c>
      <c r="V587" s="4">
        <f t="shared" si="614"/>
        <v>10094817733</v>
      </c>
      <c r="W587" s="4">
        <f t="shared" si="614"/>
        <v>0</v>
      </c>
      <c r="X587" s="4">
        <f t="shared" si="614"/>
        <v>3036002512</v>
      </c>
    </row>
    <row r="588" spans="1:24" ht="24.75" customHeight="1">
      <c r="A588" s="34" t="s">
        <v>455</v>
      </c>
      <c r="B588" s="57" t="s">
        <v>3</v>
      </c>
      <c r="C588" s="4">
        <f>C266</f>
        <v>0</v>
      </c>
      <c r="D588" s="4">
        <f aca="true" t="shared" si="615" ref="D588:X588">D266</f>
        <v>0</v>
      </c>
      <c r="E588" s="4">
        <f t="shared" si="615"/>
        <v>0</v>
      </c>
      <c r="F588" s="4">
        <f t="shared" si="615"/>
        <v>1264315171</v>
      </c>
      <c r="G588" s="4">
        <f t="shared" si="615"/>
        <v>0</v>
      </c>
      <c r="H588" s="4">
        <f t="shared" si="615"/>
        <v>0</v>
      </c>
      <c r="I588" s="4">
        <f t="shared" si="615"/>
        <v>0</v>
      </c>
      <c r="J588" s="4">
        <f t="shared" si="615"/>
        <v>1264315170.93</v>
      </c>
      <c r="K588" s="4">
        <f t="shared" si="615"/>
        <v>0</v>
      </c>
      <c r="L588" s="4">
        <f t="shared" si="587"/>
        <v>1264315170.93</v>
      </c>
      <c r="M588" s="4">
        <f t="shared" si="615"/>
        <v>1201598990</v>
      </c>
      <c r="N588" s="4">
        <f t="shared" si="615"/>
        <v>1201598990</v>
      </c>
      <c r="O588" s="4">
        <f t="shared" si="615"/>
        <v>62716180.93000007</v>
      </c>
      <c r="P588" s="4">
        <f t="shared" si="615"/>
        <v>1201598990</v>
      </c>
      <c r="Q588" s="4">
        <f t="shared" si="615"/>
        <v>1201598990</v>
      </c>
      <c r="R588" s="4">
        <f t="shared" si="615"/>
        <v>0</v>
      </c>
      <c r="S588" s="4">
        <f t="shared" si="615"/>
        <v>1201598990</v>
      </c>
      <c r="T588" s="4">
        <f t="shared" si="615"/>
        <v>1201598990</v>
      </c>
      <c r="U588" s="4">
        <f t="shared" si="615"/>
        <v>1201598990</v>
      </c>
      <c r="V588" s="4">
        <f t="shared" si="615"/>
        <v>1201598990</v>
      </c>
      <c r="W588" s="4">
        <f t="shared" si="615"/>
        <v>0</v>
      </c>
      <c r="X588" s="4">
        <f t="shared" si="615"/>
        <v>62716180.93000007</v>
      </c>
    </row>
    <row r="589" spans="1:24" ht="24.75" customHeight="1">
      <c r="A589" s="34" t="s">
        <v>703</v>
      </c>
      <c r="B589" s="57" t="s">
        <v>4</v>
      </c>
      <c r="C589" s="4">
        <f>C267</f>
        <v>0</v>
      </c>
      <c r="D589" s="4">
        <f aca="true" t="shared" si="616" ref="D589:X589">D267</f>
        <v>0</v>
      </c>
      <c r="E589" s="4">
        <f t="shared" si="616"/>
        <v>0</v>
      </c>
      <c r="F589" s="4">
        <f t="shared" si="616"/>
        <v>1264315171</v>
      </c>
      <c r="G589" s="4">
        <f t="shared" si="616"/>
        <v>0</v>
      </c>
      <c r="H589" s="4">
        <f t="shared" si="616"/>
        <v>0</v>
      </c>
      <c r="I589" s="4">
        <f t="shared" si="616"/>
        <v>0</v>
      </c>
      <c r="J589" s="4">
        <f t="shared" si="616"/>
        <v>1264315170.93</v>
      </c>
      <c r="K589" s="4">
        <f t="shared" si="616"/>
        <v>0</v>
      </c>
      <c r="L589" s="4">
        <f t="shared" si="587"/>
        <v>1264315170.93</v>
      </c>
      <c r="M589" s="4">
        <f t="shared" si="616"/>
        <v>1201598990</v>
      </c>
      <c r="N589" s="4">
        <f t="shared" si="616"/>
        <v>1201598990</v>
      </c>
      <c r="O589" s="4">
        <f t="shared" si="616"/>
        <v>62716180.93000007</v>
      </c>
      <c r="P589" s="4">
        <f t="shared" si="616"/>
        <v>1201598990</v>
      </c>
      <c r="Q589" s="4">
        <f t="shared" si="616"/>
        <v>1201598990</v>
      </c>
      <c r="R589" s="4">
        <f t="shared" si="616"/>
        <v>0</v>
      </c>
      <c r="S589" s="4">
        <f t="shared" si="616"/>
        <v>1201598990</v>
      </c>
      <c r="T589" s="4">
        <f t="shared" si="616"/>
        <v>1201598990</v>
      </c>
      <c r="U589" s="4">
        <f t="shared" si="616"/>
        <v>1201598990</v>
      </c>
      <c r="V589" s="4">
        <f t="shared" si="616"/>
        <v>1201598990</v>
      </c>
      <c r="W589" s="4">
        <f t="shared" si="616"/>
        <v>0</v>
      </c>
      <c r="X589" s="4">
        <f t="shared" si="616"/>
        <v>62716180.93000007</v>
      </c>
    </row>
    <row r="590" spans="1:24" ht="24.75" customHeight="1">
      <c r="A590" s="34" t="s">
        <v>456</v>
      </c>
      <c r="B590" s="57" t="s">
        <v>5</v>
      </c>
      <c r="C590" s="4">
        <f>C268</f>
        <v>0</v>
      </c>
      <c r="D590" s="4">
        <f aca="true" t="shared" si="617" ref="D590:X590">D268</f>
        <v>0</v>
      </c>
      <c r="E590" s="4">
        <f t="shared" si="617"/>
        <v>0</v>
      </c>
      <c r="F590" s="4">
        <f t="shared" si="617"/>
        <v>1264315171</v>
      </c>
      <c r="G590" s="4">
        <f t="shared" si="617"/>
        <v>0</v>
      </c>
      <c r="H590" s="4">
        <f t="shared" si="617"/>
        <v>0</v>
      </c>
      <c r="I590" s="4">
        <f t="shared" si="617"/>
        <v>0</v>
      </c>
      <c r="J590" s="4">
        <f t="shared" si="617"/>
        <v>1264315170.93</v>
      </c>
      <c r="K590" s="4">
        <f t="shared" si="617"/>
        <v>0</v>
      </c>
      <c r="L590" s="4">
        <f t="shared" si="587"/>
        <v>1264315170.93</v>
      </c>
      <c r="M590" s="4">
        <f t="shared" si="617"/>
        <v>1201598990</v>
      </c>
      <c r="N590" s="4">
        <f t="shared" si="617"/>
        <v>1201598990</v>
      </c>
      <c r="O590" s="4">
        <f t="shared" si="617"/>
        <v>62716180.93000007</v>
      </c>
      <c r="P590" s="4">
        <f t="shared" si="617"/>
        <v>1201598990</v>
      </c>
      <c r="Q590" s="4">
        <f t="shared" si="617"/>
        <v>1201598990</v>
      </c>
      <c r="R590" s="4">
        <f t="shared" si="617"/>
        <v>0</v>
      </c>
      <c r="S590" s="4">
        <f t="shared" si="617"/>
        <v>1201598990</v>
      </c>
      <c r="T590" s="4">
        <f t="shared" si="617"/>
        <v>1201598990</v>
      </c>
      <c r="U590" s="4">
        <f t="shared" si="617"/>
        <v>1201598990</v>
      </c>
      <c r="V590" s="4">
        <f t="shared" si="617"/>
        <v>1201598990</v>
      </c>
      <c r="W590" s="4">
        <f t="shared" si="617"/>
        <v>0</v>
      </c>
      <c r="X590" s="4">
        <f t="shared" si="617"/>
        <v>62716180.93000007</v>
      </c>
    </row>
    <row r="591" spans="1:24" ht="24.75" customHeight="1">
      <c r="A591" s="34" t="s">
        <v>457</v>
      </c>
      <c r="B591" s="57" t="s">
        <v>6</v>
      </c>
      <c r="C591" s="4">
        <f>C269</f>
        <v>0</v>
      </c>
      <c r="D591" s="4">
        <f aca="true" t="shared" si="618" ref="D591:X591">D269</f>
        <v>0</v>
      </c>
      <c r="E591" s="4">
        <f t="shared" si="618"/>
        <v>0</v>
      </c>
      <c r="F591" s="4">
        <f t="shared" si="618"/>
        <v>1264315171</v>
      </c>
      <c r="G591" s="4">
        <f t="shared" si="618"/>
        <v>0</v>
      </c>
      <c r="H591" s="4">
        <f t="shared" si="618"/>
        <v>0</v>
      </c>
      <c r="I591" s="4">
        <f t="shared" si="618"/>
        <v>0</v>
      </c>
      <c r="J591" s="4">
        <f t="shared" si="618"/>
        <v>1264315170.93</v>
      </c>
      <c r="K591" s="4">
        <f t="shared" si="618"/>
        <v>0</v>
      </c>
      <c r="L591" s="4">
        <f t="shared" si="587"/>
        <v>1264315170.93</v>
      </c>
      <c r="M591" s="4">
        <f t="shared" si="618"/>
        <v>1201598990</v>
      </c>
      <c r="N591" s="4">
        <f t="shared" si="618"/>
        <v>1201598990</v>
      </c>
      <c r="O591" s="4">
        <f t="shared" si="618"/>
        <v>62716180.93000007</v>
      </c>
      <c r="P591" s="4">
        <f t="shared" si="618"/>
        <v>1201598990</v>
      </c>
      <c r="Q591" s="4">
        <f t="shared" si="618"/>
        <v>1201598990</v>
      </c>
      <c r="R591" s="4">
        <f t="shared" si="618"/>
        <v>0</v>
      </c>
      <c r="S591" s="4">
        <f t="shared" si="618"/>
        <v>1201598990</v>
      </c>
      <c r="T591" s="4">
        <f t="shared" si="618"/>
        <v>1201598990</v>
      </c>
      <c r="U591" s="4">
        <f t="shared" si="618"/>
        <v>1201598990</v>
      </c>
      <c r="V591" s="4">
        <f t="shared" si="618"/>
        <v>1201598990</v>
      </c>
      <c r="W591" s="4">
        <f t="shared" si="618"/>
        <v>0</v>
      </c>
      <c r="X591" s="4">
        <f t="shared" si="618"/>
        <v>62716180.93000007</v>
      </c>
    </row>
    <row r="592" spans="1:24" ht="42.75" customHeight="1">
      <c r="A592" s="34" t="s">
        <v>443</v>
      </c>
      <c r="B592" s="57" t="s">
        <v>755</v>
      </c>
      <c r="C592" s="4">
        <f>C271</f>
        <v>7500000000</v>
      </c>
      <c r="D592" s="4">
        <f aca="true" t="shared" si="619" ref="D592:X592">D271</f>
        <v>0</v>
      </c>
      <c r="E592" s="4">
        <f t="shared" si="619"/>
        <v>0</v>
      </c>
      <c r="F592" s="4">
        <f t="shared" si="619"/>
        <v>0</v>
      </c>
      <c r="G592" s="4">
        <f t="shared" si="619"/>
        <v>1264315170.93</v>
      </c>
      <c r="H592" s="4">
        <f t="shared" si="619"/>
        <v>9817993856</v>
      </c>
      <c r="I592" s="4">
        <f t="shared" si="619"/>
        <v>0</v>
      </c>
      <c r="J592" s="4">
        <f t="shared" si="619"/>
        <v>675000000</v>
      </c>
      <c r="K592" s="4">
        <f t="shared" si="619"/>
        <v>1939315170.93</v>
      </c>
      <c r="L592" s="4">
        <f t="shared" si="619"/>
        <v>16053678685.07</v>
      </c>
      <c r="M592" s="4">
        <f t="shared" si="619"/>
        <v>1631088371</v>
      </c>
      <c r="N592" s="4">
        <f t="shared" si="619"/>
        <v>13080392354</v>
      </c>
      <c r="O592" s="4">
        <f t="shared" si="619"/>
        <v>2973286331.0699997</v>
      </c>
      <c r="P592" s="4">
        <f t="shared" si="619"/>
        <v>5890805291</v>
      </c>
      <c r="Q592" s="4">
        <f t="shared" si="619"/>
        <v>13080392354</v>
      </c>
      <c r="R592" s="4">
        <f t="shared" si="619"/>
        <v>0</v>
      </c>
      <c r="S592" s="4">
        <f t="shared" si="619"/>
        <v>2793852951</v>
      </c>
      <c r="T592" s="4">
        <f t="shared" si="619"/>
        <v>8893218743</v>
      </c>
      <c r="U592" s="4">
        <f t="shared" si="619"/>
        <v>2799378351</v>
      </c>
      <c r="V592" s="4">
        <f t="shared" si="619"/>
        <v>8893218743</v>
      </c>
      <c r="W592" s="4">
        <f t="shared" si="619"/>
        <v>0</v>
      </c>
      <c r="X592" s="4">
        <f t="shared" si="619"/>
        <v>2973286331.0699997</v>
      </c>
    </row>
    <row r="593" spans="1:24" ht="24.75" customHeight="1">
      <c r="A593" s="36" t="s">
        <v>751</v>
      </c>
      <c r="B593" s="58" t="s">
        <v>7</v>
      </c>
      <c r="C593" s="5">
        <f>C270</f>
        <v>0</v>
      </c>
      <c r="D593" s="5">
        <f aca="true" t="shared" si="620" ref="D593:I593">D270</f>
        <v>0</v>
      </c>
      <c r="E593" s="5">
        <f t="shared" si="620"/>
        <v>0</v>
      </c>
      <c r="F593" s="5">
        <f t="shared" si="620"/>
        <v>1264315171</v>
      </c>
      <c r="G593" s="5">
        <f t="shared" si="620"/>
        <v>0</v>
      </c>
      <c r="H593" s="5">
        <f t="shared" si="620"/>
        <v>0</v>
      </c>
      <c r="I593" s="5">
        <f t="shared" si="620"/>
        <v>0</v>
      </c>
      <c r="J593" s="5">
        <v>1264315171</v>
      </c>
      <c r="K593" s="5">
        <v>0</v>
      </c>
      <c r="L593" s="5">
        <f t="shared" si="587"/>
        <v>1264315171</v>
      </c>
      <c r="M593" s="5">
        <f>M270</f>
        <v>1201598990</v>
      </c>
      <c r="N593" s="5">
        <f>N270</f>
        <v>1201598990</v>
      </c>
      <c r="O593" s="5">
        <f>(L593-N593)</f>
        <v>62716181</v>
      </c>
      <c r="P593" s="5">
        <f>P270</f>
        <v>1201598990</v>
      </c>
      <c r="Q593" s="5">
        <f>Q270</f>
        <v>1201598990</v>
      </c>
      <c r="R593" s="5">
        <f>N593-Q593</f>
        <v>0</v>
      </c>
      <c r="S593" s="5">
        <f>S270</f>
        <v>1201598990</v>
      </c>
      <c r="T593" s="5">
        <f>T270</f>
        <v>1201598990</v>
      </c>
      <c r="U593" s="5">
        <f>U270</f>
        <v>1201598990</v>
      </c>
      <c r="V593" s="5">
        <f>V270</f>
        <v>1201598990</v>
      </c>
      <c r="W593" s="5">
        <f>T593-V593</f>
        <v>0</v>
      </c>
      <c r="X593" s="37">
        <f>L593-Q593</f>
        <v>62716181</v>
      </c>
    </row>
    <row r="594" spans="1:24" ht="24.75" customHeight="1">
      <c r="A594" s="36" t="s">
        <v>158</v>
      </c>
      <c r="B594" s="58" t="s">
        <v>77</v>
      </c>
      <c r="C594" s="5">
        <f aca="true" t="shared" si="621" ref="C594:K594">C272</f>
        <v>300000000</v>
      </c>
      <c r="D594" s="5">
        <f aca="true" t="shared" si="622" ref="D594:F597">D272</f>
        <v>0</v>
      </c>
      <c r="E594" s="5">
        <f t="shared" si="622"/>
        <v>0</v>
      </c>
      <c r="F594" s="5">
        <f t="shared" si="622"/>
        <v>0</v>
      </c>
      <c r="G594" s="5">
        <f t="shared" si="621"/>
        <v>0</v>
      </c>
      <c r="H594" s="5">
        <f>H272</f>
        <v>247017533</v>
      </c>
      <c r="I594" s="5">
        <f t="shared" si="621"/>
        <v>0</v>
      </c>
      <c r="J594" s="5">
        <f t="shared" si="621"/>
        <v>0</v>
      </c>
      <c r="K594" s="5">
        <f t="shared" si="621"/>
        <v>0</v>
      </c>
      <c r="L594" s="5">
        <f t="shared" si="587"/>
        <v>547017533</v>
      </c>
      <c r="M594" s="5">
        <f aca="true" t="shared" si="623" ref="M594:N599">M272</f>
        <v>0</v>
      </c>
      <c r="N594" s="5">
        <f t="shared" si="623"/>
        <v>368030246</v>
      </c>
      <c r="O594" s="5">
        <f aca="true" t="shared" si="624" ref="O594:O599">(L594-N594)</f>
        <v>178987287</v>
      </c>
      <c r="P594" s="5">
        <f aca="true" t="shared" si="625" ref="P594:Q599">P272</f>
        <v>0</v>
      </c>
      <c r="Q594" s="5">
        <f t="shared" si="625"/>
        <v>368030246</v>
      </c>
      <c r="R594" s="5">
        <f aca="true" t="shared" si="626" ref="R594:R599">N594-Q594</f>
        <v>0</v>
      </c>
      <c r="S594" s="5">
        <f aca="true" t="shared" si="627" ref="S594:V599">S272</f>
        <v>183237511</v>
      </c>
      <c r="T594" s="5">
        <f t="shared" si="627"/>
        <v>368030246</v>
      </c>
      <c r="U594" s="5">
        <f t="shared" si="627"/>
        <v>183237511</v>
      </c>
      <c r="V594" s="5">
        <f t="shared" si="627"/>
        <v>368030246</v>
      </c>
      <c r="W594" s="5">
        <f aca="true" t="shared" si="628" ref="W594:W599">T594-V594</f>
        <v>0</v>
      </c>
      <c r="X594" s="37">
        <f aca="true" t="shared" si="629" ref="X594:X599">L594-Q594</f>
        <v>178987287</v>
      </c>
    </row>
    <row r="595" spans="1:24" ht="24.75" customHeight="1">
      <c r="A595" s="36" t="s">
        <v>159</v>
      </c>
      <c r="B595" s="58" t="s">
        <v>690</v>
      </c>
      <c r="C595" s="5">
        <f aca="true" t="shared" si="630" ref="C595:K595">C273</f>
        <v>400000000</v>
      </c>
      <c r="D595" s="5">
        <f t="shared" si="622"/>
        <v>0</v>
      </c>
      <c r="E595" s="5">
        <f t="shared" si="622"/>
        <v>0</v>
      </c>
      <c r="F595" s="5">
        <f t="shared" si="622"/>
        <v>0</v>
      </c>
      <c r="G595" s="5">
        <f t="shared" si="630"/>
        <v>0</v>
      </c>
      <c r="H595" s="5">
        <f t="shared" si="630"/>
        <v>0</v>
      </c>
      <c r="I595" s="5">
        <f t="shared" si="630"/>
        <v>0</v>
      </c>
      <c r="J595" s="5">
        <f t="shared" si="630"/>
        <v>0</v>
      </c>
      <c r="K595" s="5">
        <f t="shared" si="630"/>
        <v>149697840</v>
      </c>
      <c r="L595" s="5">
        <f t="shared" si="587"/>
        <v>250302160</v>
      </c>
      <c r="M595" s="5">
        <f t="shared" si="623"/>
        <v>0</v>
      </c>
      <c r="N595" s="5">
        <f t="shared" si="623"/>
        <v>6253806</v>
      </c>
      <c r="O595" s="5">
        <f t="shared" si="624"/>
        <v>244048354</v>
      </c>
      <c r="P595" s="5">
        <f t="shared" si="625"/>
        <v>0</v>
      </c>
      <c r="Q595" s="5">
        <f t="shared" si="625"/>
        <v>6253806</v>
      </c>
      <c r="R595" s="5">
        <f t="shared" si="626"/>
        <v>0</v>
      </c>
      <c r="S595" s="5">
        <f t="shared" si="627"/>
        <v>0</v>
      </c>
      <c r="T595" s="5">
        <f t="shared" si="627"/>
        <v>6253806</v>
      </c>
      <c r="U595" s="5">
        <f t="shared" si="627"/>
        <v>0</v>
      </c>
      <c r="V595" s="5">
        <f t="shared" si="627"/>
        <v>6253806</v>
      </c>
      <c r="W595" s="5">
        <f t="shared" si="628"/>
        <v>0</v>
      </c>
      <c r="X595" s="37">
        <f t="shared" si="629"/>
        <v>244048354</v>
      </c>
    </row>
    <row r="596" spans="1:24" ht="24.75" customHeight="1">
      <c r="A596" s="36" t="s">
        <v>160</v>
      </c>
      <c r="B596" s="58" t="s">
        <v>691</v>
      </c>
      <c r="C596" s="5">
        <f aca="true" t="shared" si="631" ref="C596:K596">C274</f>
        <v>350000000</v>
      </c>
      <c r="D596" s="5">
        <f t="shared" si="622"/>
        <v>0</v>
      </c>
      <c r="E596" s="5">
        <f t="shared" si="622"/>
        <v>0</v>
      </c>
      <c r="F596" s="5">
        <f t="shared" si="622"/>
        <v>0</v>
      </c>
      <c r="G596" s="5">
        <f t="shared" si="631"/>
        <v>0</v>
      </c>
      <c r="H596" s="5">
        <f t="shared" si="631"/>
        <v>0</v>
      </c>
      <c r="I596" s="5">
        <f t="shared" si="631"/>
        <v>0</v>
      </c>
      <c r="J596" s="5">
        <f t="shared" si="631"/>
        <v>0</v>
      </c>
      <c r="K596" s="5">
        <f t="shared" si="631"/>
        <v>334341235</v>
      </c>
      <c r="L596" s="5">
        <f t="shared" si="587"/>
        <v>15658765</v>
      </c>
      <c r="M596" s="5">
        <f t="shared" si="623"/>
        <v>0</v>
      </c>
      <c r="N596" s="5">
        <f t="shared" si="623"/>
        <v>15658765</v>
      </c>
      <c r="O596" s="5">
        <f t="shared" si="624"/>
        <v>0</v>
      </c>
      <c r="P596" s="5">
        <f t="shared" si="625"/>
        <v>0</v>
      </c>
      <c r="Q596" s="5">
        <f t="shared" si="625"/>
        <v>15658765</v>
      </c>
      <c r="R596" s="5">
        <f t="shared" si="626"/>
        <v>0</v>
      </c>
      <c r="S596" s="5">
        <f t="shared" si="627"/>
        <v>0</v>
      </c>
      <c r="T596" s="5">
        <f t="shared" si="627"/>
        <v>15658765</v>
      </c>
      <c r="U596" s="5">
        <f t="shared" si="627"/>
        <v>0</v>
      </c>
      <c r="V596" s="5">
        <f t="shared" si="627"/>
        <v>15658765</v>
      </c>
      <c r="W596" s="5">
        <f t="shared" si="628"/>
        <v>0</v>
      </c>
      <c r="X596" s="37">
        <f t="shared" si="629"/>
        <v>0</v>
      </c>
    </row>
    <row r="597" spans="1:24" ht="24.75" customHeight="1">
      <c r="A597" s="36" t="s">
        <v>161</v>
      </c>
      <c r="B597" s="58" t="s">
        <v>692</v>
      </c>
      <c r="C597" s="5">
        <f aca="true" t="shared" si="632" ref="C597:K597">C275</f>
        <v>150000000</v>
      </c>
      <c r="D597" s="5">
        <f t="shared" si="622"/>
        <v>0</v>
      </c>
      <c r="E597" s="5">
        <f t="shared" si="622"/>
        <v>0</v>
      </c>
      <c r="F597" s="5">
        <f t="shared" si="622"/>
        <v>0</v>
      </c>
      <c r="G597" s="5">
        <f t="shared" si="632"/>
        <v>0</v>
      </c>
      <c r="H597" s="5">
        <f t="shared" si="632"/>
        <v>0</v>
      </c>
      <c r="I597" s="5">
        <f t="shared" si="632"/>
        <v>0</v>
      </c>
      <c r="J597" s="5">
        <f t="shared" si="632"/>
        <v>0</v>
      </c>
      <c r="K597" s="5">
        <f t="shared" si="632"/>
        <v>145960925</v>
      </c>
      <c r="L597" s="5">
        <f t="shared" si="587"/>
        <v>4039075</v>
      </c>
      <c r="M597" s="5">
        <f t="shared" si="623"/>
        <v>0</v>
      </c>
      <c r="N597" s="5">
        <f t="shared" si="623"/>
        <v>4039075</v>
      </c>
      <c r="O597" s="5">
        <f t="shared" si="624"/>
        <v>0</v>
      </c>
      <c r="P597" s="5">
        <f t="shared" si="625"/>
        <v>0</v>
      </c>
      <c r="Q597" s="5">
        <f t="shared" si="625"/>
        <v>4039075</v>
      </c>
      <c r="R597" s="5">
        <f t="shared" si="626"/>
        <v>0</v>
      </c>
      <c r="S597" s="5">
        <f t="shared" si="627"/>
        <v>0</v>
      </c>
      <c r="T597" s="5">
        <f t="shared" si="627"/>
        <v>4039075</v>
      </c>
      <c r="U597" s="5">
        <f t="shared" si="627"/>
        <v>0</v>
      </c>
      <c r="V597" s="5">
        <f t="shared" si="627"/>
        <v>4039075</v>
      </c>
      <c r="W597" s="5">
        <f t="shared" si="628"/>
        <v>0</v>
      </c>
      <c r="X597" s="37">
        <f t="shared" si="629"/>
        <v>0</v>
      </c>
    </row>
    <row r="598" spans="1:24" ht="24.75" customHeight="1">
      <c r="A598" s="36" t="s">
        <v>162</v>
      </c>
      <c r="B598" s="58" t="s">
        <v>693</v>
      </c>
      <c r="C598" s="5">
        <f aca="true" t="shared" si="633" ref="C598:K598">C276</f>
        <v>3400000000</v>
      </c>
      <c r="D598" s="5">
        <f t="shared" si="633"/>
        <v>0</v>
      </c>
      <c r="E598" s="5">
        <f t="shared" si="633"/>
        <v>0</v>
      </c>
      <c r="F598" s="5">
        <f t="shared" si="633"/>
        <v>0</v>
      </c>
      <c r="G598" s="5">
        <f t="shared" si="633"/>
        <v>1201598990</v>
      </c>
      <c r="H598" s="5">
        <f>H276</f>
        <v>5380000000</v>
      </c>
      <c r="I598" s="5">
        <f t="shared" si="633"/>
        <v>0</v>
      </c>
      <c r="J598" s="5">
        <f t="shared" si="633"/>
        <v>0</v>
      </c>
      <c r="K598" s="5">
        <f t="shared" si="633"/>
        <v>1201598990</v>
      </c>
      <c r="L598" s="5">
        <f t="shared" si="587"/>
        <v>7578401010</v>
      </c>
      <c r="M598" s="5">
        <f t="shared" si="623"/>
        <v>1688103835</v>
      </c>
      <c r="N598" s="5">
        <f t="shared" si="623"/>
        <v>6217553462</v>
      </c>
      <c r="O598" s="5">
        <f t="shared" si="624"/>
        <v>1360847548</v>
      </c>
      <c r="P598" s="5">
        <f t="shared" si="625"/>
        <v>1747192917</v>
      </c>
      <c r="Q598" s="5">
        <f t="shared" si="625"/>
        <v>6217553462</v>
      </c>
      <c r="R598" s="5">
        <f t="shared" si="626"/>
        <v>0</v>
      </c>
      <c r="S598" s="5">
        <f t="shared" si="627"/>
        <v>1747192917</v>
      </c>
      <c r="T598" s="5">
        <f t="shared" si="627"/>
        <v>6217553462</v>
      </c>
      <c r="U598" s="5">
        <f t="shared" si="627"/>
        <v>1747192917</v>
      </c>
      <c r="V598" s="5">
        <f t="shared" si="627"/>
        <v>6217553462</v>
      </c>
      <c r="W598" s="5">
        <f t="shared" si="628"/>
        <v>0</v>
      </c>
      <c r="X598" s="37">
        <f t="shared" si="629"/>
        <v>1360847548</v>
      </c>
    </row>
    <row r="599" spans="1:24" ht="24.75" customHeight="1">
      <c r="A599" s="36" t="s">
        <v>163</v>
      </c>
      <c r="B599" s="58" t="s">
        <v>694</v>
      </c>
      <c r="C599" s="5">
        <f aca="true" t="shared" si="634" ref="C599:K599">C277</f>
        <v>600000000</v>
      </c>
      <c r="D599" s="5">
        <f t="shared" si="634"/>
        <v>0</v>
      </c>
      <c r="E599" s="5">
        <f t="shared" si="634"/>
        <v>0</v>
      </c>
      <c r="F599" s="5">
        <f t="shared" si="634"/>
        <v>0</v>
      </c>
      <c r="G599" s="5">
        <f t="shared" si="634"/>
        <v>0</v>
      </c>
      <c r="H599" s="5">
        <f t="shared" si="634"/>
        <v>0</v>
      </c>
      <c r="I599" s="5">
        <f t="shared" si="634"/>
        <v>0</v>
      </c>
      <c r="J599" s="5">
        <f t="shared" si="634"/>
        <v>0</v>
      </c>
      <c r="K599" s="5">
        <f t="shared" si="634"/>
        <v>0</v>
      </c>
      <c r="L599" s="5">
        <f t="shared" si="587"/>
        <v>600000000</v>
      </c>
      <c r="M599" s="5">
        <f t="shared" si="623"/>
        <v>438763</v>
      </c>
      <c r="N599" s="5">
        <f t="shared" si="623"/>
        <v>241316433</v>
      </c>
      <c r="O599" s="5">
        <f t="shared" si="624"/>
        <v>358683567</v>
      </c>
      <c r="P599" s="5">
        <f t="shared" si="625"/>
        <v>438763</v>
      </c>
      <c r="Q599" s="5">
        <f t="shared" si="625"/>
        <v>241316433</v>
      </c>
      <c r="R599" s="5">
        <f t="shared" si="626"/>
        <v>0</v>
      </c>
      <c r="S599" s="5">
        <f t="shared" si="627"/>
        <v>438763</v>
      </c>
      <c r="T599" s="5">
        <f t="shared" si="627"/>
        <v>241316433</v>
      </c>
      <c r="U599" s="5">
        <f t="shared" si="627"/>
        <v>464163</v>
      </c>
      <c r="V599" s="5">
        <f t="shared" si="627"/>
        <v>241316433</v>
      </c>
      <c r="W599" s="5">
        <f t="shared" si="628"/>
        <v>0</v>
      </c>
      <c r="X599" s="37">
        <f t="shared" si="629"/>
        <v>358683567</v>
      </c>
    </row>
    <row r="600" spans="1:24" ht="24.75" customHeight="1">
      <c r="A600" s="36" t="s">
        <v>741</v>
      </c>
      <c r="B600" s="58" t="s">
        <v>742</v>
      </c>
      <c r="C600" s="5">
        <f aca="true" t="shared" si="635" ref="C600:K600">C278</f>
        <v>0</v>
      </c>
      <c r="D600" s="5">
        <f t="shared" si="635"/>
        <v>0</v>
      </c>
      <c r="E600" s="5">
        <f t="shared" si="635"/>
        <v>0</v>
      </c>
      <c r="F600" s="5">
        <f t="shared" si="635"/>
        <v>0</v>
      </c>
      <c r="G600" s="5">
        <f t="shared" si="635"/>
        <v>0</v>
      </c>
      <c r="H600" s="5">
        <f t="shared" si="635"/>
        <v>0</v>
      </c>
      <c r="I600" s="5">
        <f t="shared" si="635"/>
        <v>0</v>
      </c>
      <c r="J600" s="5">
        <f t="shared" si="635"/>
        <v>440000000</v>
      </c>
      <c r="K600" s="5">
        <f t="shared" si="635"/>
        <v>0</v>
      </c>
      <c r="L600" s="5">
        <f t="shared" si="587"/>
        <v>440000000</v>
      </c>
      <c r="M600" s="5">
        <f>M278</f>
        <v>0</v>
      </c>
      <c r="N600" s="5">
        <f>N278</f>
        <v>436718337</v>
      </c>
      <c r="O600" s="5">
        <f>(L600-N600)</f>
        <v>3281663</v>
      </c>
      <c r="P600" s="5">
        <f>P278</f>
        <v>0</v>
      </c>
      <c r="Q600" s="5">
        <f>Q278</f>
        <v>436718337</v>
      </c>
      <c r="R600" s="5">
        <f>N600-Q600</f>
        <v>0</v>
      </c>
      <c r="S600" s="5">
        <f aca="true" t="shared" si="636" ref="S600:V601">S278</f>
        <v>0</v>
      </c>
      <c r="T600" s="5">
        <f t="shared" si="636"/>
        <v>436718337</v>
      </c>
      <c r="U600" s="5">
        <f t="shared" si="636"/>
        <v>0</v>
      </c>
      <c r="V600" s="5">
        <f t="shared" si="636"/>
        <v>436718337</v>
      </c>
      <c r="W600" s="5">
        <f>T600-V600</f>
        <v>0</v>
      </c>
      <c r="X600" s="37">
        <f>L600-Q600</f>
        <v>3281663</v>
      </c>
    </row>
    <row r="601" spans="1:24" ht="24.75" customHeight="1">
      <c r="A601" s="36" t="s">
        <v>743</v>
      </c>
      <c r="B601" s="58" t="s">
        <v>744</v>
      </c>
      <c r="C601" s="5">
        <f aca="true" t="shared" si="637" ref="C601:K601">C279</f>
        <v>0</v>
      </c>
      <c r="D601" s="5">
        <f t="shared" si="637"/>
        <v>0</v>
      </c>
      <c r="E601" s="5">
        <f t="shared" si="637"/>
        <v>0</v>
      </c>
      <c r="F601" s="5">
        <f t="shared" si="637"/>
        <v>0</v>
      </c>
      <c r="G601" s="5">
        <f t="shared" si="637"/>
        <v>0</v>
      </c>
      <c r="H601" s="5">
        <f t="shared" si="637"/>
        <v>0</v>
      </c>
      <c r="I601" s="5">
        <f t="shared" si="637"/>
        <v>0</v>
      </c>
      <c r="J601" s="5">
        <f t="shared" si="637"/>
        <v>190000000</v>
      </c>
      <c r="K601" s="5">
        <f t="shared" si="637"/>
        <v>0</v>
      </c>
      <c r="L601" s="5">
        <f t="shared" si="587"/>
        <v>190000000</v>
      </c>
      <c r="M601" s="5">
        <f>M279</f>
        <v>0</v>
      </c>
      <c r="N601" s="5">
        <f>N279</f>
        <v>186121517</v>
      </c>
      <c r="O601" s="5">
        <f>(L601-N601)</f>
        <v>3878483</v>
      </c>
      <c r="P601" s="5">
        <f>P279</f>
        <v>0</v>
      </c>
      <c r="Q601" s="5">
        <f>Q279</f>
        <v>186121517</v>
      </c>
      <c r="R601" s="5">
        <f>N601-Q601</f>
        <v>0</v>
      </c>
      <c r="S601" s="5">
        <f t="shared" si="636"/>
        <v>0</v>
      </c>
      <c r="T601" s="5">
        <f t="shared" si="636"/>
        <v>186121517</v>
      </c>
      <c r="U601" s="5">
        <f t="shared" si="636"/>
        <v>0</v>
      </c>
      <c r="V601" s="5">
        <f t="shared" si="636"/>
        <v>186121517</v>
      </c>
      <c r="W601" s="5">
        <f>T601-V601</f>
        <v>0</v>
      </c>
      <c r="X601" s="37">
        <f>L601-Q601</f>
        <v>3878483</v>
      </c>
    </row>
    <row r="602" spans="1:24" ht="24.75" customHeight="1">
      <c r="A602" s="34" t="s">
        <v>617</v>
      </c>
      <c r="B602" s="57" t="s">
        <v>165</v>
      </c>
      <c r="C602" s="4">
        <f>C603+C604</f>
        <v>2000000000</v>
      </c>
      <c r="D602" s="4">
        <f aca="true" t="shared" si="638" ref="D602:K602">D603+D604</f>
        <v>0</v>
      </c>
      <c r="E602" s="4">
        <f t="shared" si="638"/>
        <v>0</v>
      </c>
      <c r="F602" s="4">
        <f t="shared" si="638"/>
        <v>0</v>
      </c>
      <c r="G602" s="4">
        <f t="shared" si="638"/>
        <v>62716180.93</v>
      </c>
      <c r="H602" s="4">
        <f t="shared" si="638"/>
        <v>0</v>
      </c>
      <c r="I602" s="4">
        <f t="shared" si="638"/>
        <v>0</v>
      </c>
      <c r="J602" s="4">
        <f t="shared" si="638"/>
        <v>0</v>
      </c>
      <c r="K602" s="4">
        <f t="shared" si="638"/>
        <v>62716180.93</v>
      </c>
      <c r="L602" s="4">
        <f aca="true" t="shared" si="639" ref="L602:L629">(C602+H602-I602+J602-K602)</f>
        <v>1937283819.07</v>
      </c>
      <c r="M602" s="4">
        <f aca="true" t="shared" si="640" ref="M602:X602">M603+M604</f>
        <v>-142719000</v>
      </c>
      <c r="N602" s="4">
        <f t="shared" si="640"/>
        <v>1359945000</v>
      </c>
      <c r="O602" s="4">
        <f t="shared" si="640"/>
        <v>577338819.0699999</v>
      </c>
      <c r="P602" s="4">
        <f t="shared" si="640"/>
        <v>1359945000</v>
      </c>
      <c r="Q602" s="4">
        <f t="shared" si="640"/>
        <v>1359945000</v>
      </c>
      <c r="R602" s="4">
        <f t="shared" si="640"/>
        <v>0</v>
      </c>
      <c r="S602" s="4">
        <f t="shared" si="640"/>
        <v>0</v>
      </c>
      <c r="T602" s="4">
        <f t="shared" si="640"/>
        <v>0</v>
      </c>
      <c r="U602" s="4">
        <f t="shared" si="640"/>
        <v>0</v>
      </c>
      <c r="V602" s="4">
        <f t="shared" si="640"/>
        <v>0</v>
      </c>
      <c r="W602" s="4">
        <f t="shared" si="640"/>
        <v>0</v>
      </c>
      <c r="X602" s="35">
        <f t="shared" si="640"/>
        <v>577338819.0699999</v>
      </c>
    </row>
    <row r="603" spans="1:24" ht="24.75" customHeight="1">
      <c r="A603" s="36" t="s">
        <v>166</v>
      </c>
      <c r="B603" s="58" t="s">
        <v>695</v>
      </c>
      <c r="C603" s="5">
        <f aca="true" t="shared" si="641" ref="C603:K603">C281</f>
        <v>800000000</v>
      </c>
      <c r="D603" s="5">
        <f t="shared" si="641"/>
        <v>0</v>
      </c>
      <c r="E603" s="5">
        <f t="shared" si="641"/>
        <v>0</v>
      </c>
      <c r="F603" s="5">
        <f t="shared" si="641"/>
        <v>0</v>
      </c>
      <c r="G603" s="5">
        <f t="shared" si="641"/>
        <v>0</v>
      </c>
      <c r="H603" s="5">
        <f t="shared" si="641"/>
        <v>0</v>
      </c>
      <c r="I603" s="5">
        <f t="shared" si="641"/>
        <v>0</v>
      </c>
      <c r="J603" s="5">
        <f t="shared" si="641"/>
        <v>0</v>
      </c>
      <c r="K603" s="5">
        <f t="shared" si="641"/>
        <v>0</v>
      </c>
      <c r="L603" s="5">
        <f t="shared" si="587"/>
        <v>800000000</v>
      </c>
      <c r="M603" s="5">
        <f>M281</f>
        <v>0</v>
      </c>
      <c r="N603" s="5">
        <f>N281</f>
        <v>619440000</v>
      </c>
      <c r="O603" s="5">
        <f>(L603-N603)</f>
        <v>180560000</v>
      </c>
      <c r="P603" s="5">
        <f>P281</f>
        <v>619440000</v>
      </c>
      <c r="Q603" s="5">
        <f>Q281</f>
        <v>619440000</v>
      </c>
      <c r="R603" s="5">
        <f>N603-Q603</f>
        <v>0</v>
      </c>
      <c r="S603" s="5">
        <f aca="true" t="shared" si="642" ref="S603:V604">S281</f>
        <v>0</v>
      </c>
      <c r="T603" s="5">
        <f t="shared" si="642"/>
        <v>0</v>
      </c>
      <c r="U603" s="5">
        <f t="shared" si="642"/>
        <v>0</v>
      </c>
      <c r="V603" s="5">
        <f t="shared" si="642"/>
        <v>0</v>
      </c>
      <c r="W603" s="5">
        <f>T603-V603</f>
        <v>0</v>
      </c>
      <c r="X603" s="37">
        <f>L603-Q603</f>
        <v>180560000</v>
      </c>
    </row>
    <row r="604" spans="1:24" ht="24.75" customHeight="1">
      <c r="A604" s="36" t="s">
        <v>167</v>
      </c>
      <c r="B604" s="58" t="s">
        <v>696</v>
      </c>
      <c r="C604" s="5">
        <f aca="true" t="shared" si="643" ref="C604:M604">C282</f>
        <v>1200000000</v>
      </c>
      <c r="D604" s="5">
        <f t="shared" si="643"/>
        <v>0</v>
      </c>
      <c r="E604" s="5">
        <f t="shared" si="643"/>
        <v>0</v>
      </c>
      <c r="F604" s="5">
        <f t="shared" si="643"/>
        <v>0</v>
      </c>
      <c r="G604" s="5">
        <f t="shared" si="643"/>
        <v>62716180.93</v>
      </c>
      <c r="H604" s="5">
        <f t="shared" si="643"/>
        <v>0</v>
      </c>
      <c r="I604" s="5">
        <f t="shared" si="643"/>
        <v>0</v>
      </c>
      <c r="J604" s="5">
        <f t="shared" si="643"/>
        <v>0</v>
      </c>
      <c r="K604" s="5">
        <f t="shared" si="643"/>
        <v>62716180.93</v>
      </c>
      <c r="L604" s="5">
        <f t="shared" si="587"/>
        <v>1137283819.07</v>
      </c>
      <c r="M604" s="5">
        <f t="shared" si="643"/>
        <v>-142719000</v>
      </c>
      <c r="N604" s="5">
        <f>N282</f>
        <v>740505000</v>
      </c>
      <c r="O604" s="5">
        <f>(L604-N604)</f>
        <v>396778819.06999993</v>
      </c>
      <c r="P604" s="5">
        <f>P282</f>
        <v>740505000</v>
      </c>
      <c r="Q604" s="5">
        <f>Q282</f>
        <v>740505000</v>
      </c>
      <c r="R604" s="5">
        <f>N604-Q604</f>
        <v>0</v>
      </c>
      <c r="S604" s="5">
        <f t="shared" si="642"/>
        <v>0</v>
      </c>
      <c r="T604" s="5">
        <f t="shared" si="642"/>
        <v>0</v>
      </c>
      <c r="U604" s="5">
        <f t="shared" si="642"/>
        <v>0</v>
      </c>
      <c r="V604" s="5">
        <f t="shared" si="642"/>
        <v>0</v>
      </c>
      <c r="W604" s="5">
        <f>T604-V604</f>
        <v>0</v>
      </c>
      <c r="X604" s="37">
        <f>L604-Q604</f>
        <v>396778819.06999993</v>
      </c>
    </row>
    <row r="605" spans="1:24" ht="24.75" customHeight="1">
      <c r="A605" s="34" t="s">
        <v>618</v>
      </c>
      <c r="B605" s="57" t="s">
        <v>83</v>
      </c>
      <c r="C605" s="4">
        <f>(C606+C608+C612+C617+C619)</f>
        <v>300000000</v>
      </c>
      <c r="D605" s="4">
        <f aca="true" t="shared" si="644" ref="D605:X605">(D606+D608+D612+D617+D619)</f>
        <v>0</v>
      </c>
      <c r="E605" s="4">
        <f t="shared" si="644"/>
        <v>0</v>
      </c>
      <c r="F605" s="4">
        <f t="shared" si="644"/>
        <v>0</v>
      </c>
      <c r="G605" s="4">
        <f t="shared" si="644"/>
        <v>0</v>
      </c>
      <c r="H605" s="4">
        <f t="shared" si="644"/>
        <v>942898690</v>
      </c>
      <c r="I605" s="4">
        <f t="shared" si="644"/>
        <v>0</v>
      </c>
      <c r="J605" s="4">
        <f t="shared" si="644"/>
        <v>45000000</v>
      </c>
      <c r="K605" s="4">
        <f t="shared" si="644"/>
        <v>45000000</v>
      </c>
      <c r="L605" s="4">
        <f t="shared" si="644"/>
        <v>1242898690</v>
      </c>
      <c r="M605" s="4">
        <f t="shared" si="644"/>
        <v>188805348</v>
      </c>
      <c r="N605" s="4">
        <f t="shared" si="644"/>
        <v>1142898690</v>
      </c>
      <c r="O605" s="4">
        <f t="shared" si="644"/>
        <v>100000000</v>
      </c>
      <c r="P605" s="4">
        <f t="shared" si="644"/>
        <v>298255348</v>
      </c>
      <c r="Q605" s="4">
        <f t="shared" si="644"/>
        <v>1142898690</v>
      </c>
      <c r="R605" s="4">
        <f t="shared" si="644"/>
        <v>0</v>
      </c>
      <c r="S605" s="4">
        <f t="shared" si="644"/>
        <v>246100000</v>
      </c>
      <c r="T605" s="4">
        <f t="shared" si="644"/>
        <v>800643342</v>
      </c>
      <c r="U605" s="4">
        <f t="shared" si="644"/>
        <v>251600000</v>
      </c>
      <c r="V605" s="4">
        <f t="shared" si="644"/>
        <v>800643342</v>
      </c>
      <c r="W605" s="4">
        <f t="shared" si="644"/>
        <v>0</v>
      </c>
      <c r="X605" s="35">
        <f t="shared" si="644"/>
        <v>100000000</v>
      </c>
    </row>
    <row r="606" spans="1:24" ht="24.75" customHeight="1">
      <c r="A606" s="34" t="s">
        <v>675</v>
      </c>
      <c r="B606" s="57" t="s">
        <v>676</v>
      </c>
      <c r="C606" s="4">
        <f aca="true" t="shared" si="645" ref="C606:K606">(C607)</f>
        <v>60000000</v>
      </c>
      <c r="D606" s="4">
        <f t="shared" si="645"/>
        <v>0</v>
      </c>
      <c r="E606" s="4">
        <f t="shared" si="645"/>
        <v>0</v>
      </c>
      <c r="F606" s="4">
        <f t="shared" si="645"/>
        <v>0</v>
      </c>
      <c r="G606" s="4">
        <f t="shared" si="645"/>
        <v>0</v>
      </c>
      <c r="H606" s="4">
        <f t="shared" si="645"/>
        <v>0</v>
      </c>
      <c r="I606" s="4">
        <f t="shared" si="645"/>
        <v>0</v>
      </c>
      <c r="J606" s="4">
        <f t="shared" si="645"/>
        <v>45000000</v>
      </c>
      <c r="K606" s="4">
        <f t="shared" si="645"/>
        <v>0</v>
      </c>
      <c r="L606" s="4">
        <f t="shared" si="639"/>
        <v>105000000</v>
      </c>
      <c r="M606" s="4">
        <f aca="true" t="shared" si="646" ref="M606:X606">(M607)</f>
        <v>45000000</v>
      </c>
      <c r="N606" s="4">
        <f t="shared" si="646"/>
        <v>105000000</v>
      </c>
      <c r="O606" s="4">
        <f t="shared" si="646"/>
        <v>0</v>
      </c>
      <c r="P606" s="4">
        <f t="shared" si="646"/>
        <v>45000000</v>
      </c>
      <c r="Q606" s="4">
        <f t="shared" si="646"/>
        <v>105000000</v>
      </c>
      <c r="R606" s="4">
        <f t="shared" si="646"/>
        <v>0</v>
      </c>
      <c r="S606" s="4">
        <f t="shared" si="646"/>
        <v>35550000</v>
      </c>
      <c r="T606" s="4">
        <f t="shared" si="646"/>
        <v>92550000</v>
      </c>
      <c r="U606" s="4">
        <f t="shared" si="646"/>
        <v>35550000</v>
      </c>
      <c r="V606" s="4">
        <f t="shared" si="646"/>
        <v>92550000</v>
      </c>
      <c r="W606" s="4">
        <f t="shared" si="646"/>
        <v>0</v>
      </c>
      <c r="X606" s="35">
        <f t="shared" si="646"/>
        <v>0</v>
      </c>
    </row>
    <row r="607" spans="1:24" ht="24.75" customHeight="1">
      <c r="A607" s="36" t="s">
        <v>677</v>
      </c>
      <c r="B607" s="58" t="s">
        <v>128</v>
      </c>
      <c r="C607" s="5">
        <f aca="true" t="shared" si="647" ref="C607:K607">C285</f>
        <v>60000000</v>
      </c>
      <c r="D607" s="5">
        <f t="shared" si="647"/>
        <v>0</v>
      </c>
      <c r="E607" s="5">
        <f t="shared" si="647"/>
        <v>0</v>
      </c>
      <c r="F607" s="5">
        <f t="shared" si="647"/>
        <v>0</v>
      </c>
      <c r="G607" s="5">
        <f t="shared" si="647"/>
        <v>0</v>
      </c>
      <c r="H607" s="5">
        <f t="shared" si="647"/>
        <v>0</v>
      </c>
      <c r="I607" s="5">
        <f t="shared" si="647"/>
        <v>0</v>
      </c>
      <c r="J607" s="5">
        <f t="shared" si="647"/>
        <v>45000000</v>
      </c>
      <c r="K607" s="5">
        <f t="shared" si="647"/>
        <v>0</v>
      </c>
      <c r="L607" s="5">
        <f t="shared" si="639"/>
        <v>105000000</v>
      </c>
      <c r="M607" s="5">
        <f>M285</f>
        <v>45000000</v>
      </c>
      <c r="N607" s="5">
        <f>N285</f>
        <v>105000000</v>
      </c>
      <c r="O607" s="5">
        <f>(L607-N607)</f>
        <v>0</v>
      </c>
      <c r="P607" s="5">
        <f>P285</f>
        <v>45000000</v>
      </c>
      <c r="Q607" s="5">
        <f>Q285</f>
        <v>105000000</v>
      </c>
      <c r="R607" s="5">
        <f>N607-Q607</f>
        <v>0</v>
      </c>
      <c r="S607" s="5">
        <f>S285</f>
        <v>35550000</v>
      </c>
      <c r="T607" s="5">
        <f>T285</f>
        <v>92550000</v>
      </c>
      <c r="U607" s="5">
        <f>U285</f>
        <v>35550000</v>
      </c>
      <c r="V607" s="5">
        <f>V285</f>
        <v>92550000</v>
      </c>
      <c r="W607" s="5">
        <f>T607-V607</f>
        <v>0</v>
      </c>
      <c r="X607" s="37">
        <f>L607-Q607</f>
        <v>0</v>
      </c>
    </row>
    <row r="608" spans="1:24" ht="24.75" customHeight="1">
      <c r="A608" s="34" t="s">
        <v>678</v>
      </c>
      <c r="B608" s="57" t="s">
        <v>679</v>
      </c>
      <c r="C608" s="4">
        <f>C609+C610+C611</f>
        <v>100000000</v>
      </c>
      <c r="D608" s="4">
        <f aca="true" t="shared" si="648" ref="D608:X608">D609+D610+D611</f>
        <v>0</v>
      </c>
      <c r="E608" s="4">
        <f t="shared" si="648"/>
        <v>0</v>
      </c>
      <c r="F608" s="4">
        <f t="shared" si="648"/>
        <v>0</v>
      </c>
      <c r="G608" s="4">
        <f t="shared" si="648"/>
        <v>0</v>
      </c>
      <c r="H608" s="4">
        <f t="shared" si="648"/>
        <v>42000000</v>
      </c>
      <c r="I608" s="4">
        <f t="shared" si="648"/>
        <v>0</v>
      </c>
      <c r="J608" s="4">
        <f t="shared" si="648"/>
        <v>0</v>
      </c>
      <c r="K608" s="4">
        <f t="shared" si="648"/>
        <v>13220000</v>
      </c>
      <c r="L608" s="4">
        <f t="shared" si="648"/>
        <v>128780000</v>
      </c>
      <c r="M608" s="4">
        <f t="shared" si="648"/>
        <v>0</v>
      </c>
      <c r="N608" s="4">
        <f t="shared" si="648"/>
        <v>128780000</v>
      </c>
      <c r="O608" s="4">
        <f t="shared" si="648"/>
        <v>0</v>
      </c>
      <c r="P608" s="4">
        <f t="shared" si="648"/>
        <v>9450000</v>
      </c>
      <c r="Q608" s="4">
        <f t="shared" si="648"/>
        <v>128780000</v>
      </c>
      <c r="R608" s="4">
        <f t="shared" si="648"/>
        <v>0</v>
      </c>
      <c r="S608" s="4">
        <f t="shared" si="648"/>
        <v>50000000</v>
      </c>
      <c r="T608" s="4">
        <f t="shared" si="648"/>
        <v>78780000</v>
      </c>
      <c r="U608" s="4">
        <f t="shared" si="648"/>
        <v>50000000</v>
      </c>
      <c r="V608" s="4">
        <f t="shared" si="648"/>
        <v>78780000</v>
      </c>
      <c r="W608" s="4">
        <f t="shared" si="648"/>
        <v>0</v>
      </c>
      <c r="X608" s="35">
        <f t="shared" si="648"/>
        <v>0</v>
      </c>
    </row>
    <row r="609" spans="1:24" ht="24.75" customHeight="1">
      <c r="A609" s="36" t="s">
        <v>680</v>
      </c>
      <c r="B609" s="58" t="s">
        <v>340</v>
      </c>
      <c r="C609" s="5">
        <f aca="true" t="shared" si="649" ref="C609:K609">C287</f>
        <v>50000000</v>
      </c>
      <c r="D609" s="5">
        <f aca="true" t="shared" si="650" ref="D609:F611">D287</f>
        <v>0</v>
      </c>
      <c r="E609" s="5">
        <f t="shared" si="650"/>
        <v>0</v>
      </c>
      <c r="F609" s="5">
        <f t="shared" si="650"/>
        <v>0</v>
      </c>
      <c r="G609" s="5">
        <f t="shared" si="649"/>
        <v>0</v>
      </c>
      <c r="H609" s="5">
        <f t="shared" si="649"/>
        <v>0</v>
      </c>
      <c r="I609" s="5">
        <f t="shared" si="649"/>
        <v>0</v>
      </c>
      <c r="J609" s="5">
        <f t="shared" si="649"/>
        <v>0</v>
      </c>
      <c r="K609" s="5">
        <f t="shared" si="649"/>
        <v>0</v>
      </c>
      <c r="L609" s="5">
        <f t="shared" si="639"/>
        <v>50000000</v>
      </c>
      <c r="M609" s="5">
        <f aca="true" t="shared" si="651" ref="M609:N611">M287</f>
        <v>0</v>
      </c>
      <c r="N609" s="5">
        <f t="shared" si="651"/>
        <v>50000000</v>
      </c>
      <c r="O609" s="5">
        <f>(L609-N609)</f>
        <v>0</v>
      </c>
      <c r="P609" s="5">
        <f aca="true" t="shared" si="652" ref="P609:Q611">P287</f>
        <v>0</v>
      </c>
      <c r="Q609" s="5">
        <f t="shared" si="652"/>
        <v>50000000</v>
      </c>
      <c r="R609" s="5">
        <f>N609-Q609</f>
        <v>0</v>
      </c>
      <c r="S609" s="5">
        <f aca="true" t="shared" si="653" ref="S609:V610">S287</f>
        <v>25000000</v>
      </c>
      <c r="T609" s="5">
        <f t="shared" si="653"/>
        <v>50000000</v>
      </c>
      <c r="U609" s="5">
        <f t="shared" si="653"/>
        <v>25000000</v>
      </c>
      <c r="V609" s="5">
        <f t="shared" si="653"/>
        <v>50000000</v>
      </c>
      <c r="W609" s="5">
        <f>T609-V609</f>
        <v>0</v>
      </c>
      <c r="X609" s="37">
        <f>L609-Q609</f>
        <v>0</v>
      </c>
    </row>
    <row r="610" spans="1:24" ht="24.75" customHeight="1">
      <c r="A610" s="36" t="s">
        <v>684</v>
      </c>
      <c r="B610" s="58" t="s">
        <v>64</v>
      </c>
      <c r="C610" s="5">
        <f aca="true" t="shared" si="654" ref="C610:K610">C288</f>
        <v>50000000</v>
      </c>
      <c r="D610" s="5">
        <f t="shared" si="650"/>
        <v>0</v>
      </c>
      <c r="E610" s="5">
        <f t="shared" si="650"/>
        <v>0</v>
      </c>
      <c r="F610" s="5">
        <f t="shared" si="650"/>
        <v>0</v>
      </c>
      <c r="G610" s="5">
        <f t="shared" si="654"/>
        <v>0</v>
      </c>
      <c r="H610" s="5">
        <f t="shared" si="654"/>
        <v>0</v>
      </c>
      <c r="I610" s="5">
        <f t="shared" si="654"/>
        <v>0</v>
      </c>
      <c r="J610" s="5">
        <f t="shared" si="654"/>
        <v>0</v>
      </c>
      <c r="K610" s="5">
        <f t="shared" si="654"/>
        <v>0</v>
      </c>
      <c r="L610" s="5">
        <f t="shared" si="639"/>
        <v>50000000</v>
      </c>
      <c r="M610" s="5">
        <f t="shared" si="651"/>
        <v>0</v>
      </c>
      <c r="N610" s="5">
        <f t="shared" si="651"/>
        <v>50000000</v>
      </c>
      <c r="O610" s="5">
        <f>(L610-N610)</f>
        <v>0</v>
      </c>
      <c r="P610" s="5">
        <f t="shared" si="652"/>
        <v>9450000</v>
      </c>
      <c r="Q610" s="5">
        <f t="shared" si="652"/>
        <v>50000000</v>
      </c>
      <c r="R610" s="5">
        <f>N610-Q610</f>
        <v>0</v>
      </c>
      <c r="S610" s="5">
        <f t="shared" si="653"/>
        <v>0</v>
      </c>
      <c r="T610" s="5">
        <f t="shared" si="653"/>
        <v>0</v>
      </c>
      <c r="U610" s="5">
        <f t="shared" si="653"/>
        <v>0</v>
      </c>
      <c r="V610" s="5">
        <f t="shared" si="653"/>
        <v>0</v>
      </c>
      <c r="W610" s="5">
        <f>T610-V610</f>
        <v>0</v>
      </c>
      <c r="X610" s="37">
        <f>L610-Q610</f>
        <v>0</v>
      </c>
    </row>
    <row r="611" spans="1:24" ht="24.75" customHeight="1">
      <c r="A611" s="36" t="s">
        <v>729</v>
      </c>
      <c r="B611" s="58" t="s">
        <v>65</v>
      </c>
      <c r="C611" s="5">
        <f>C289</f>
        <v>0</v>
      </c>
      <c r="D611" s="5">
        <f t="shared" si="650"/>
        <v>0</v>
      </c>
      <c r="E611" s="5">
        <f t="shared" si="650"/>
        <v>0</v>
      </c>
      <c r="F611" s="5">
        <f t="shared" si="650"/>
        <v>0</v>
      </c>
      <c r="G611" s="5">
        <f>G289</f>
        <v>0</v>
      </c>
      <c r="H611" s="5">
        <f>H289</f>
        <v>42000000</v>
      </c>
      <c r="I611" s="5">
        <f>I289</f>
        <v>0</v>
      </c>
      <c r="J611" s="5">
        <f>J289</f>
        <v>0</v>
      </c>
      <c r="K611" s="5">
        <f>K289</f>
        <v>13220000</v>
      </c>
      <c r="L611" s="5">
        <f t="shared" si="639"/>
        <v>28780000</v>
      </c>
      <c r="M611" s="5">
        <f t="shared" si="651"/>
        <v>0</v>
      </c>
      <c r="N611" s="5">
        <f t="shared" si="651"/>
        <v>28780000</v>
      </c>
      <c r="O611" s="5">
        <f>(L611-N611)</f>
        <v>0</v>
      </c>
      <c r="P611" s="5">
        <f t="shared" si="652"/>
        <v>0</v>
      </c>
      <c r="Q611" s="5">
        <f t="shared" si="652"/>
        <v>28780000</v>
      </c>
      <c r="R611" s="5">
        <f>N611-Q611</f>
        <v>0</v>
      </c>
      <c r="S611" s="5">
        <f>S289</f>
        <v>25000000</v>
      </c>
      <c r="T611" s="5">
        <f>T289</f>
        <v>28780000</v>
      </c>
      <c r="U611" s="5">
        <f>U289</f>
        <v>25000000</v>
      </c>
      <c r="V611" s="5">
        <f>V289</f>
        <v>28780000</v>
      </c>
      <c r="W611" s="5">
        <f>T611-V611</f>
        <v>0</v>
      </c>
      <c r="X611" s="37">
        <f>L611-Q611</f>
        <v>0</v>
      </c>
    </row>
    <row r="612" spans="1:24" ht="58.5" customHeight="1">
      <c r="A612" s="34" t="s">
        <v>619</v>
      </c>
      <c r="B612" s="57" t="s">
        <v>170</v>
      </c>
      <c r="C612" s="4">
        <f>C613+C615</f>
        <v>100000000</v>
      </c>
      <c r="D612" s="4">
        <f aca="true" t="shared" si="655" ref="D612:K612">D613+D615</f>
        <v>0</v>
      </c>
      <c r="E612" s="4">
        <f t="shared" si="655"/>
        <v>0</v>
      </c>
      <c r="F612" s="4">
        <f t="shared" si="655"/>
        <v>0</v>
      </c>
      <c r="G612" s="4">
        <f t="shared" si="655"/>
        <v>0</v>
      </c>
      <c r="H612" s="4">
        <f t="shared" si="655"/>
        <v>800898690</v>
      </c>
      <c r="I612" s="4">
        <f t="shared" si="655"/>
        <v>0</v>
      </c>
      <c r="J612" s="4">
        <f t="shared" si="655"/>
        <v>0</v>
      </c>
      <c r="K612" s="4">
        <f t="shared" si="655"/>
        <v>31780000</v>
      </c>
      <c r="L612" s="4">
        <f t="shared" si="639"/>
        <v>869118690</v>
      </c>
      <c r="M612" s="4">
        <f aca="true" t="shared" si="656" ref="M612:X612">M613+M615</f>
        <v>143805348</v>
      </c>
      <c r="N612" s="4">
        <f t="shared" si="656"/>
        <v>769118690</v>
      </c>
      <c r="O612" s="4">
        <f t="shared" si="656"/>
        <v>100000000</v>
      </c>
      <c r="P612" s="4">
        <f t="shared" si="656"/>
        <v>243805348</v>
      </c>
      <c r="Q612" s="4">
        <f t="shared" si="656"/>
        <v>769118690</v>
      </c>
      <c r="R612" s="4">
        <f t="shared" si="656"/>
        <v>0</v>
      </c>
      <c r="S612" s="4">
        <f t="shared" si="656"/>
        <v>155000000</v>
      </c>
      <c r="T612" s="4">
        <f t="shared" si="656"/>
        <v>489313342</v>
      </c>
      <c r="U612" s="4">
        <f t="shared" si="656"/>
        <v>155000000</v>
      </c>
      <c r="V612" s="4">
        <f t="shared" si="656"/>
        <v>489313342</v>
      </c>
      <c r="W612" s="4">
        <f t="shared" si="656"/>
        <v>0</v>
      </c>
      <c r="X612" s="35">
        <f t="shared" si="656"/>
        <v>100000000</v>
      </c>
    </row>
    <row r="613" spans="1:24" ht="33.75" customHeight="1">
      <c r="A613" s="34" t="s">
        <v>620</v>
      </c>
      <c r="B613" s="57" t="s">
        <v>172</v>
      </c>
      <c r="C613" s="4">
        <f>C614</f>
        <v>50000000</v>
      </c>
      <c r="D613" s="4">
        <f aca="true" t="shared" si="657" ref="D613:K613">D614</f>
        <v>0</v>
      </c>
      <c r="E613" s="4">
        <f t="shared" si="657"/>
        <v>0</v>
      </c>
      <c r="F613" s="4">
        <f t="shared" si="657"/>
        <v>0</v>
      </c>
      <c r="G613" s="4">
        <f t="shared" si="657"/>
        <v>0</v>
      </c>
      <c r="H613" s="4">
        <f t="shared" si="657"/>
        <v>800898690</v>
      </c>
      <c r="I613" s="4">
        <f t="shared" si="657"/>
        <v>0</v>
      </c>
      <c r="J613" s="4">
        <f t="shared" si="657"/>
        <v>0</v>
      </c>
      <c r="K613" s="4">
        <f t="shared" si="657"/>
        <v>25093342</v>
      </c>
      <c r="L613" s="4">
        <f t="shared" si="639"/>
        <v>825805348</v>
      </c>
      <c r="M613" s="4">
        <f aca="true" t="shared" si="658" ref="M613:X613">M614</f>
        <v>143805348</v>
      </c>
      <c r="N613" s="4">
        <f t="shared" si="658"/>
        <v>725805348</v>
      </c>
      <c r="O613" s="4">
        <f t="shared" si="658"/>
        <v>100000000</v>
      </c>
      <c r="P613" s="4">
        <f t="shared" si="658"/>
        <v>243805348</v>
      </c>
      <c r="Q613" s="4">
        <f t="shared" si="658"/>
        <v>725805348</v>
      </c>
      <c r="R613" s="4">
        <f t="shared" si="658"/>
        <v>0</v>
      </c>
      <c r="S613" s="4">
        <f t="shared" si="658"/>
        <v>155000000</v>
      </c>
      <c r="T613" s="4">
        <f t="shared" si="658"/>
        <v>446000000</v>
      </c>
      <c r="U613" s="4">
        <f t="shared" si="658"/>
        <v>155000000</v>
      </c>
      <c r="V613" s="4">
        <f t="shared" si="658"/>
        <v>446000000</v>
      </c>
      <c r="W613" s="4">
        <f t="shared" si="658"/>
        <v>0</v>
      </c>
      <c r="X613" s="35">
        <f t="shared" si="658"/>
        <v>100000000</v>
      </c>
    </row>
    <row r="614" spans="1:24" ht="24.75" customHeight="1">
      <c r="A614" s="36" t="s">
        <v>621</v>
      </c>
      <c r="B614" s="58" t="s">
        <v>123</v>
      </c>
      <c r="C614" s="5">
        <f aca="true" t="shared" si="659" ref="C614:K614">C292</f>
        <v>50000000</v>
      </c>
      <c r="D614" s="5">
        <f t="shared" si="659"/>
        <v>0</v>
      </c>
      <c r="E614" s="5">
        <f t="shared" si="659"/>
        <v>0</v>
      </c>
      <c r="F614" s="5">
        <f t="shared" si="659"/>
        <v>0</v>
      </c>
      <c r="G614" s="5">
        <f t="shared" si="659"/>
        <v>0</v>
      </c>
      <c r="H614" s="5">
        <f>H292</f>
        <v>800898690</v>
      </c>
      <c r="I614" s="5">
        <f t="shared" si="659"/>
        <v>0</v>
      </c>
      <c r="J614" s="5">
        <f t="shared" si="659"/>
        <v>0</v>
      </c>
      <c r="K614" s="5">
        <f t="shared" si="659"/>
        <v>25093342</v>
      </c>
      <c r="L614" s="5">
        <f t="shared" si="639"/>
        <v>825805348</v>
      </c>
      <c r="M614" s="5">
        <f>M292</f>
        <v>143805348</v>
      </c>
      <c r="N614" s="5">
        <f>N292</f>
        <v>725805348</v>
      </c>
      <c r="O614" s="5">
        <f>(L614-N614)</f>
        <v>100000000</v>
      </c>
      <c r="P614" s="5">
        <f>P292</f>
        <v>243805348</v>
      </c>
      <c r="Q614" s="5">
        <f>Q292</f>
        <v>725805348</v>
      </c>
      <c r="R614" s="5">
        <f>N614-Q614</f>
        <v>0</v>
      </c>
      <c r="S614" s="5">
        <f>S292</f>
        <v>155000000</v>
      </c>
      <c r="T614" s="5">
        <f>T292</f>
        <v>446000000</v>
      </c>
      <c r="U614" s="5">
        <f>U292</f>
        <v>155000000</v>
      </c>
      <c r="V614" s="5">
        <f>V292</f>
        <v>446000000</v>
      </c>
      <c r="W614" s="5">
        <f>T614-V614</f>
        <v>0</v>
      </c>
      <c r="X614" s="37">
        <f>L614-Q614</f>
        <v>100000000</v>
      </c>
    </row>
    <row r="615" spans="1:24" ht="24.75" customHeight="1">
      <c r="A615" s="34" t="s">
        <v>622</v>
      </c>
      <c r="B615" s="57" t="s">
        <v>121</v>
      </c>
      <c r="C615" s="4">
        <f>C616</f>
        <v>50000000</v>
      </c>
      <c r="D615" s="4">
        <f aca="true" t="shared" si="660" ref="D615:K615">D616</f>
        <v>0</v>
      </c>
      <c r="E615" s="4">
        <f t="shared" si="660"/>
        <v>0</v>
      </c>
      <c r="F615" s="4">
        <f t="shared" si="660"/>
        <v>0</v>
      </c>
      <c r="G615" s="4">
        <f t="shared" si="660"/>
        <v>0</v>
      </c>
      <c r="H615" s="4">
        <f t="shared" si="660"/>
        <v>0</v>
      </c>
      <c r="I615" s="4">
        <f t="shared" si="660"/>
        <v>0</v>
      </c>
      <c r="J615" s="4">
        <f t="shared" si="660"/>
        <v>0</v>
      </c>
      <c r="K615" s="4">
        <f t="shared" si="660"/>
        <v>6686658</v>
      </c>
      <c r="L615" s="4">
        <f t="shared" si="639"/>
        <v>43313342</v>
      </c>
      <c r="M615" s="4">
        <f aca="true" t="shared" si="661" ref="M615:X615">M616</f>
        <v>0</v>
      </c>
      <c r="N615" s="4">
        <f t="shared" si="661"/>
        <v>43313342</v>
      </c>
      <c r="O615" s="4">
        <f t="shared" si="661"/>
        <v>0</v>
      </c>
      <c r="P615" s="4">
        <f t="shared" si="661"/>
        <v>0</v>
      </c>
      <c r="Q615" s="4">
        <f t="shared" si="661"/>
        <v>43313342</v>
      </c>
      <c r="R615" s="4">
        <f t="shared" si="661"/>
        <v>0</v>
      </c>
      <c r="S615" s="4">
        <f t="shared" si="661"/>
        <v>0</v>
      </c>
      <c r="T615" s="4">
        <f t="shared" si="661"/>
        <v>43313342</v>
      </c>
      <c r="U615" s="4">
        <f t="shared" si="661"/>
        <v>0</v>
      </c>
      <c r="V615" s="4">
        <f t="shared" si="661"/>
        <v>43313342</v>
      </c>
      <c r="W615" s="4">
        <f t="shared" si="661"/>
        <v>0</v>
      </c>
      <c r="X615" s="35">
        <f t="shared" si="661"/>
        <v>0</v>
      </c>
    </row>
    <row r="616" spans="1:24" ht="36.75" customHeight="1">
      <c r="A616" s="36" t="s">
        <v>623</v>
      </c>
      <c r="B616" s="58" t="s">
        <v>176</v>
      </c>
      <c r="C616" s="5">
        <f aca="true" t="shared" si="662" ref="C616:K616">C294</f>
        <v>50000000</v>
      </c>
      <c r="D616" s="5">
        <f t="shared" si="662"/>
        <v>0</v>
      </c>
      <c r="E616" s="5">
        <f t="shared" si="662"/>
        <v>0</v>
      </c>
      <c r="F616" s="5">
        <f t="shared" si="662"/>
        <v>0</v>
      </c>
      <c r="G616" s="5">
        <f t="shared" si="662"/>
        <v>0</v>
      </c>
      <c r="H616" s="5">
        <f t="shared" si="662"/>
        <v>0</v>
      </c>
      <c r="I616" s="5">
        <f t="shared" si="662"/>
        <v>0</v>
      </c>
      <c r="J616" s="5">
        <f t="shared" si="662"/>
        <v>0</v>
      </c>
      <c r="K616" s="5">
        <f t="shared" si="662"/>
        <v>6686658</v>
      </c>
      <c r="L616" s="5">
        <f t="shared" si="639"/>
        <v>43313342</v>
      </c>
      <c r="M616" s="5">
        <f>M294</f>
        <v>0</v>
      </c>
      <c r="N616" s="5">
        <f>N294</f>
        <v>43313342</v>
      </c>
      <c r="O616" s="5">
        <f>(L616-N616)</f>
        <v>0</v>
      </c>
      <c r="P616" s="5">
        <f>P294</f>
        <v>0</v>
      </c>
      <c r="Q616" s="5">
        <f>Q294</f>
        <v>43313342</v>
      </c>
      <c r="R616" s="5">
        <f>N616-Q616</f>
        <v>0</v>
      </c>
      <c r="S616" s="5">
        <f>S294</f>
        <v>0</v>
      </c>
      <c r="T616" s="5">
        <f>T294</f>
        <v>43313342</v>
      </c>
      <c r="U616" s="5">
        <f>U294</f>
        <v>0</v>
      </c>
      <c r="V616" s="5">
        <f>V294</f>
        <v>43313342</v>
      </c>
      <c r="W616" s="5">
        <f>T616-V616</f>
        <v>0</v>
      </c>
      <c r="X616" s="37">
        <f>L616-Q616</f>
        <v>0</v>
      </c>
    </row>
    <row r="617" spans="1:24" ht="47.25" customHeight="1">
      <c r="A617" s="34" t="s">
        <v>730</v>
      </c>
      <c r="B617" s="57" t="s">
        <v>69</v>
      </c>
      <c r="C617" s="4">
        <f>C618</f>
        <v>0</v>
      </c>
      <c r="D617" s="4">
        <f aca="true" t="shared" si="663" ref="D617:X617">D618</f>
        <v>0</v>
      </c>
      <c r="E617" s="4">
        <f t="shared" si="663"/>
        <v>0</v>
      </c>
      <c r="F617" s="4">
        <f t="shared" si="663"/>
        <v>0</v>
      </c>
      <c r="G617" s="4">
        <f t="shared" si="663"/>
        <v>0</v>
      </c>
      <c r="H617" s="4">
        <f t="shared" si="663"/>
        <v>100000000</v>
      </c>
      <c r="I617" s="4">
        <f t="shared" si="663"/>
        <v>0</v>
      </c>
      <c r="J617" s="4">
        <f t="shared" si="663"/>
        <v>0</v>
      </c>
      <c r="K617" s="4">
        <f t="shared" si="663"/>
        <v>0</v>
      </c>
      <c r="L617" s="4">
        <f t="shared" si="663"/>
        <v>100000000</v>
      </c>
      <c r="M617" s="4">
        <f t="shared" si="663"/>
        <v>0</v>
      </c>
      <c r="N617" s="4">
        <f t="shared" si="663"/>
        <v>100000000</v>
      </c>
      <c r="O617" s="4">
        <f t="shared" si="663"/>
        <v>0</v>
      </c>
      <c r="P617" s="4">
        <f t="shared" si="663"/>
        <v>0</v>
      </c>
      <c r="Q617" s="4">
        <f t="shared" si="663"/>
        <v>100000000</v>
      </c>
      <c r="R617" s="4">
        <f t="shared" si="663"/>
        <v>0</v>
      </c>
      <c r="S617" s="4">
        <f t="shared" si="663"/>
        <v>5550000</v>
      </c>
      <c r="T617" s="4">
        <f t="shared" si="663"/>
        <v>100000000</v>
      </c>
      <c r="U617" s="4">
        <f t="shared" si="663"/>
        <v>11050000</v>
      </c>
      <c r="V617" s="4">
        <f t="shared" si="663"/>
        <v>100000000</v>
      </c>
      <c r="W617" s="4">
        <f t="shared" si="663"/>
        <v>0</v>
      </c>
      <c r="X617" s="35">
        <f t="shared" si="663"/>
        <v>0</v>
      </c>
    </row>
    <row r="618" spans="1:24" ht="36" customHeight="1">
      <c r="A618" s="36" t="s">
        <v>732</v>
      </c>
      <c r="B618" s="58" t="s">
        <v>731</v>
      </c>
      <c r="C618" s="5">
        <f>C296</f>
        <v>0</v>
      </c>
      <c r="D618" s="5">
        <f>D296</f>
        <v>0</v>
      </c>
      <c r="E618" s="5">
        <f>E296</f>
        <v>0</v>
      </c>
      <c r="F618" s="5">
        <f>F296</f>
        <v>0</v>
      </c>
      <c r="G618" s="5">
        <f aca="true" t="shared" si="664" ref="G618:V618">G296</f>
        <v>0</v>
      </c>
      <c r="H618" s="5">
        <f>H296</f>
        <v>100000000</v>
      </c>
      <c r="I618" s="5">
        <f t="shared" si="664"/>
        <v>0</v>
      </c>
      <c r="J618" s="5">
        <f t="shared" si="664"/>
        <v>0</v>
      </c>
      <c r="K618" s="5">
        <f t="shared" si="664"/>
        <v>0</v>
      </c>
      <c r="L618" s="5">
        <f t="shared" si="639"/>
        <v>100000000</v>
      </c>
      <c r="M618" s="5">
        <f t="shared" si="664"/>
        <v>0</v>
      </c>
      <c r="N618" s="5">
        <f t="shared" si="664"/>
        <v>100000000</v>
      </c>
      <c r="O618" s="5">
        <f>(L618-N618)</f>
        <v>0</v>
      </c>
      <c r="P618" s="5">
        <f t="shared" si="664"/>
        <v>0</v>
      </c>
      <c r="Q618" s="5">
        <f t="shared" si="664"/>
        <v>100000000</v>
      </c>
      <c r="R618" s="5">
        <f>N618-Q618</f>
        <v>0</v>
      </c>
      <c r="S618" s="5">
        <f t="shared" si="664"/>
        <v>5550000</v>
      </c>
      <c r="T618" s="5">
        <f t="shared" si="664"/>
        <v>100000000</v>
      </c>
      <c r="U618" s="5">
        <f t="shared" si="664"/>
        <v>11050000</v>
      </c>
      <c r="V618" s="5">
        <f t="shared" si="664"/>
        <v>100000000</v>
      </c>
      <c r="W618" s="5">
        <f>T618-V618</f>
        <v>0</v>
      </c>
      <c r="X618" s="37">
        <f>L618-Q618</f>
        <v>0</v>
      </c>
    </row>
    <row r="619" spans="1:24" ht="56.25" customHeight="1">
      <c r="A619" s="34" t="s">
        <v>624</v>
      </c>
      <c r="B619" s="57" t="s">
        <v>179</v>
      </c>
      <c r="C619" s="4">
        <f>C620</f>
        <v>40000000</v>
      </c>
      <c r="D619" s="4">
        <f aca="true" t="shared" si="665" ref="D619:K619">D620</f>
        <v>0</v>
      </c>
      <c r="E619" s="4">
        <f t="shared" si="665"/>
        <v>0</v>
      </c>
      <c r="F619" s="4">
        <f t="shared" si="665"/>
        <v>0</v>
      </c>
      <c r="G619" s="4">
        <f t="shared" si="665"/>
        <v>0</v>
      </c>
      <c r="H619" s="4">
        <f t="shared" si="665"/>
        <v>0</v>
      </c>
      <c r="I619" s="4">
        <f t="shared" si="665"/>
        <v>0</v>
      </c>
      <c r="J619" s="4">
        <f t="shared" si="665"/>
        <v>0</v>
      </c>
      <c r="K619" s="4">
        <f t="shared" si="665"/>
        <v>0</v>
      </c>
      <c r="L619" s="4">
        <f t="shared" si="639"/>
        <v>40000000</v>
      </c>
      <c r="M619" s="4">
        <f aca="true" t="shared" si="666" ref="M619:X619">M620</f>
        <v>0</v>
      </c>
      <c r="N619" s="4">
        <f t="shared" si="666"/>
        <v>40000000</v>
      </c>
      <c r="O619" s="4">
        <f t="shared" si="666"/>
        <v>0</v>
      </c>
      <c r="P619" s="4">
        <f t="shared" si="666"/>
        <v>0</v>
      </c>
      <c r="Q619" s="4">
        <f t="shared" si="666"/>
        <v>40000000</v>
      </c>
      <c r="R619" s="4">
        <f t="shared" si="666"/>
        <v>0</v>
      </c>
      <c r="S619" s="4">
        <f t="shared" si="666"/>
        <v>0</v>
      </c>
      <c r="T619" s="4">
        <f t="shared" si="666"/>
        <v>40000000</v>
      </c>
      <c r="U619" s="4">
        <f t="shared" si="666"/>
        <v>0</v>
      </c>
      <c r="V619" s="4">
        <f t="shared" si="666"/>
        <v>40000000</v>
      </c>
      <c r="W619" s="4">
        <f t="shared" si="666"/>
        <v>0</v>
      </c>
      <c r="X619" s="35">
        <f t="shared" si="666"/>
        <v>0</v>
      </c>
    </row>
    <row r="620" spans="1:24" ht="24.75" customHeight="1">
      <c r="A620" s="36" t="s">
        <v>625</v>
      </c>
      <c r="B620" s="58" t="s">
        <v>681</v>
      </c>
      <c r="C620" s="5">
        <f aca="true" t="shared" si="667" ref="C620:J620">C298</f>
        <v>40000000</v>
      </c>
      <c r="D620" s="5">
        <f t="shared" si="667"/>
        <v>0</v>
      </c>
      <c r="E620" s="5">
        <f t="shared" si="667"/>
        <v>0</v>
      </c>
      <c r="F620" s="5">
        <f t="shared" si="667"/>
        <v>0</v>
      </c>
      <c r="G620" s="5">
        <f t="shared" si="667"/>
        <v>0</v>
      </c>
      <c r="H620" s="5">
        <f t="shared" si="667"/>
        <v>0</v>
      </c>
      <c r="I620" s="5">
        <f t="shared" si="667"/>
        <v>0</v>
      </c>
      <c r="J620" s="5">
        <f t="shared" si="667"/>
        <v>0</v>
      </c>
      <c r="K620" s="5">
        <f>K298</f>
        <v>0</v>
      </c>
      <c r="L620" s="5">
        <f t="shared" si="639"/>
        <v>40000000</v>
      </c>
      <c r="M620" s="5">
        <f>M298</f>
        <v>0</v>
      </c>
      <c r="N620" s="5">
        <f>N298</f>
        <v>40000000</v>
      </c>
      <c r="O620" s="5">
        <f>(L620-N620)</f>
        <v>0</v>
      </c>
      <c r="P620" s="5">
        <f>P298</f>
        <v>0</v>
      </c>
      <c r="Q620" s="5">
        <f>Q298</f>
        <v>40000000</v>
      </c>
      <c r="R620" s="5">
        <f>N620-Q620</f>
        <v>0</v>
      </c>
      <c r="S620" s="5">
        <f>S298</f>
        <v>0</v>
      </c>
      <c r="T620" s="5">
        <f>T298</f>
        <v>40000000</v>
      </c>
      <c r="U620" s="5">
        <f>U298</f>
        <v>0</v>
      </c>
      <c r="V620" s="5">
        <f>V298</f>
        <v>40000000</v>
      </c>
      <c r="W620" s="5">
        <f>T620-V620</f>
        <v>0</v>
      </c>
      <c r="X620" s="37">
        <f>L620-Q620</f>
        <v>0</v>
      </c>
    </row>
    <row r="621" spans="1:24" ht="34.5" customHeight="1">
      <c r="A621" s="34" t="s">
        <v>733</v>
      </c>
      <c r="B621" s="57" t="s">
        <v>725</v>
      </c>
      <c r="C621" s="4">
        <f>C622</f>
        <v>0</v>
      </c>
      <c r="D621" s="4">
        <f aca="true" t="shared" si="668" ref="D621:K621">D622</f>
        <v>0</v>
      </c>
      <c r="E621" s="4">
        <f t="shared" si="668"/>
        <v>0</v>
      </c>
      <c r="F621" s="4">
        <f t="shared" si="668"/>
        <v>0</v>
      </c>
      <c r="G621" s="4">
        <f t="shared" si="668"/>
        <v>0</v>
      </c>
      <c r="H621" s="4">
        <f t="shared" si="668"/>
        <v>3248077633</v>
      </c>
      <c r="I621" s="4">
        <f t="shared" si="668"/>
        <v>0</v>
      </c>
      <c r="J621" s="4">
        <f t="shared" si="668"/>
        <v>0</v>
      </c>
      <c r="K621" s="4">
        <f t="shared" si="668"/>
        <v>0</v>
      </c>
      <c r="L621" s="4">
        <f t="shared" si="639"/>
        <v>3248077633</v>
      </c>
      <c r="M621" s="4">
        <f aca="true" t="shared" si="669" ref="M621:X621">M622</f>
        <v>-103540575</v>
      </c>
      <c r="N621" s="4">
        <f t="shared" si="669"/>
        <v>3101857023</v>
      </c>
      <c r="O621" s="4">
        <f t="shared" si="669"/>
        <v>146220610</v>
      </c>
      <c r="P621" s="4">
        <f t="shared" si="669"/>
        <v>2484973263</v>
      </c>
      <c r="Q621" s="4">
        <f t="shared" si="669"/>
        <v>3101857023</v>
      </c>
      <c r="R621" s="4">
        <f t="shared" si="669"/>
        <v>0</v>
      </c>
      <c r="S621" s="4">
        <f t="shared" si="669"/>
        <v>616883760</v>
      </c>
      <c r="T621" s="4">
        <f t="shared" si="669"/>
        <v>616883760</v>
      </c>
      <c r="U621" s="4">
        <f t="shared" si="669"/>
        <v>616883760</v>
      </c>
      <c r="V621" s="4">
        <f t="shared" si="669"/>
        <v>616883760</v>
      </c>
      <c r="W621" s="4">
        <f t="shared" si="669"/>
        <v>0</v>
      </c>
      <c r="X621" s="35">
        <f t="shared" si="669"/>
        <v>146220610</v>
      </c>
    </row>
    <row r="622" spans="1:24" ht="24.75" customHeight="1">
      <c r="A622" s="36" t="s">
        <v>734</v>
      </c>
      <c r="B622" s="58" t="s">
        <v>727</v>
      </c>
      <c r="C622" s="5">
        <f aca="true" t="shared" si="670" ref="C622:K622">C300</f>
        <v>0</v>
      </c>
      <c r="D622" s="5">
        <f t="shared" si="670"/>
        <v>0</v>
      </c>
      <c r="E622" s="5">
        <f t="shared" si="670"/>
        <v>0</v>
      </c>
      <c r="F622" s="5">
        <f t="shared" si="670"/>
        <v>0</v>
      </c>
      <c r="G622" s="5">
        <f t="shared" si="670"/>
        <v>0</v>
      </c>
      <c r="H622" s="5">
        <f t="shared" si="670"/>
        <v>3248077633</v>
      </c>
      <c r="I622" s="5">
        <f t="shared" si="670"/>
        <v>0</v>
      </c>
      <c r="J622" s="5">
        <f t="shared" si="670"/>
        <v>0</v>
      </c>
      <c r="K622" s="5">
        <f t="shared" si="670"/>
        <v>0</v>
      </c>
      <c r="L622" s="5">
        <f t="shared" si="639"/>
        <v>3248077633</v>
      </c>
      <c r="M622" s="5">
        <f>M300</f>
        <v>-103540575</v>
      </c>
      <c r="N622" s="5">
        <f>N300</f>
        <v>3101857023</v>
      </c>
      <c r="O622" s="5">
        <f>(L622-N622)</f>
        <v>146220610</v>
      </c>
      <c r="P622" s="5">
        <f>P300</f>
        <v>2484973263</v>
      </c>
      <c r="Q622" s="5">
        <f>Q300</f>
        <v>3101857023</v>
      </c>
      <c r="R622" s="5">
        <f>N622-Q622</f>
        <v>0</v>
      </c>
      <c r="S622" s="5">
        <f>S300</f>
        <v>616883760</v>
      </c>
      <c r="T622" s="5">
        <f>T300</f>
        <v>616883760</v>
      </c>
      <c r="U622" s="5">
        <f>U300</f>
        <v>616883760</v>
      </c>
      <c r="V622" s="5">
        <f>V300</f>
        <v>616883760</v>
      </c>
      <c r="W622" s="5">
        <f>T622-V622</f>
        <v>0</v>
      </c>
      <c r="X622" s="37">
        <f>L622-Q622</f>
        <v>146220610</v>
      </c>
    </row>
    <row r="623" spans="1:24" ht="34.5" customHeight="1">
      <c r="A623" s="34"/>
      <c r="B623" s="57" t="s">
        <v>184</v>
      </c>
      <c r="C623" s="4">
        <f aca="true" t="shared" si="671" ref="C623:X623">C624+C627</f>
        <v>2500000000</v>
      </c>
      <c r="D623" s="4">
        <f t="shared" si="671"/>
        <v>0</v>
      </c>
      <c r="E623" s="4">
        <f t="shared" si="671"/>
        <v>0</v>
      </c>
      <c r="F623" s="4">
        <f t="shared" si="671"/>
        <v>0</v>
      </c>
      <c r="G623" s="4">
        <f t="shared" si="671"/>
        <v>1000</v>
      </c>
      <c r="H623" s="4">
        <f t="shared" si="671"/>
        <v>0</v>
      </c>
      <c r="I623" s="4">
        <f t="shared" si="671"/>
        <v>0</v>
      </c>
      <c r="J623" s="4">
        <f t="shared" si="671"/>
        <v>0</v>
      </c>
      <c r="K623" s="4">
        <f t="shared" si="671"/>
        <v>490467318</v>
      </c>
      <c r="L623" s="4">
        <f t="shared" si="671"/>
        <v>2009532682</v>
      </c>
      <c r="M623" s="4">
        <f t="shared" si="671"/>
        <v>0</v>
      </c>
      <c r="N623" s="4">
        <f t="shared" si="671"/>
        <v>0</v>
      </c>
      <c r="O623" s="4">
        <f t="shared" si="671"/>
        <v>2009532682</v>
      </c>
      <c r="P623" s="4">
        <f t="shared" si="671"/>
        <v>0</v>
      </c>
      <c r="Q623" s="4">
        <f t="shared" si="671"/>
        <v>0</v>
      </c>
      <c r="R623" s="4">
        <f t="shared" si="671"/>
        <v>0</v>
      </c>
      <c r="S623" s="4">
        <f t="shared" si="671"/>
        <v>0</v>
      </c>
      <c r="T623" s="4">
        <f t="shared" si="671"/>
        <v>0</v>
      </c>
      <c r="U623" s="4">
        <f t="shared" si="671"/>
        <v>0</v>
      </c>
      <c r="V623" s="4">
        <f t="shared" si="671"/>
        <v>0</v>
      </c>
      <c r="W623" s="4">
        <f t="shared" si="671"/>
        <v>0</v>
      </c>
      <c r="X623" s="35">
        <f t="shared" si="671"/>
        <v>2009532682</v>
      </c>
    </row>
    <row r="624" spans="1:24" ht="24.75" customHeight="1">
      <c r="A624" s="34" t="s">
        <v>546</v>
      </c>
      <c r="B624" s="57" t="s">
        <v>3</v>
      </c>
      <c r="C624" s="4">
        <f>C625</f>
        <v>2499999000</v>
      </c>
      <c r="D624" s="4">
        <f aca="true" t="shared" si="672" ref="D624:K625">D625</f>
        <v>0</v>
      </c>
      <c r="E624" s="4">
        <f t="shared" si="672"/>
        <v>0</v>
      </c>
      <c r="F624" s="4">
        <f t="shared" si="672"/>
        <v>0</v>
      </c>
      <c r="G624" s="4">
        <f t="shared" si="672"/>
        <v>0</v>
      </c>
      <c r="H624" s="4">
        <f t="shared" si="672"/>
        <v>0</v>
      </c>
      <c r="I624" s="4">
        <f t="shared" si="672"/>
        <v>0</v>
      </c>
      <c r="J624" s="4">
        <f t="shared" si="672"/>
        <v>0</v>
      </c>
      <c r="K624" s="4">
        <f t="shared" si="672"/>
        <v>490466318</v>
      </c>
      <c r="L624" s="4">
        <f t="shared" si="639"/>
        <v>2009532682</v>
      </c>
      <c r="M624" s="4">
        <f aca="true" t="shared" si="673" ref="M624:X625">M625</f>
        <v>0</v>
      </c>
      <c r="N624" s="4">
        <f t="shared" si="673"/>
        <v>0</v>
      </c>
      <c r="O624" s="4">
        <f t="shared" si="673"/>
        <v>2009532682</v>
      </c>
      <c r="P624" s="4">
        <f t="shared" si="673"/>
        <v>0</v>
      </c>
      <c r="Q624" s="4">
        <f t="shared" si="673"/>
        <v>0</v>
      </c>
      <c r="R624" s="4">
        <f t="shared" si="673"/>
        <v>0</v>
      </c>
      <c r="S624" s="4">
        <f t="shared" si="673"/>
        <v>0</v>
      </c>
      <c r="T624" s="4">
        <f t="shared" si="673"/>
        <v>0</v>
      </c>
      <c r="U624" s="4">
        <f t="shared" si="673"/>
        <v>0</v>
      </c>
      <c r="V624" s="4">
        <f t="shared" si="673"/>
        <v>0</v>
      </c>
      <c r="W624" s="4">
        <f t="shared" si="673"/>
        <v>0</v>
      </c>
      <c r="X624" s="35">
        <f t="shared" si="673"/>
        <v>2009532682</v>
      </c>
    </row>
    <row r="625" spans="1:24" ht="30.75" customHeight="1">
      <c r="A625" s="34" t="s">
        <v>183</v>
      </c>
      <c r="B625" s="57" t="s">
        <v>184</v>
      </c>
      <c r="C625" s="4">
        <f>C626</f>
        <v>2499999000</v>
      </c>
      <c r="D625" s="4">
        <f t="shared" si="672"/>
        <v>0</v>
      </c>
      <c r="E625" s="4">
        <f t="shared" si="672"/>
        <v>0</v>
      </c>
      <c r="F625" s="4">
        <f t="shared" si="672"/>
        <v>0</v>
      </c>
      <c r="G625" s="4">
        <f t="shared" si="672"/>
        <v>0</v>
      </c>
      <c r="H625" s="4">
        <f t="shared" si="672"/>
        <v>0</v>
      </c>
      <c r="I625" s="4">
        <f t="shared" si="672"/>
        <v>0</v>
      </c>
      <c r="J625" s="4">
        <f t="shared" si="672"/>
        <v>0</v>
      </c>
      <c r="K625" s="4">
        <f t="shared" si="672"/>
        <v>490466318</v>
      </c>
      <c r="L625" s="4">
        <f t="shared" si="639"/>
        <v>2009532682</v>
      </c>
      <c r="M625" s="4">
        <f t="shared" si="673"/>
        <v>0</v>
      </c>
      <c r="N625" s="4">
        <f t="shared" si="673"/>
        <v>0</v>
      </c>
      <c r="O625" s="4">
        <f t="shared" si="673"/>
        <v>2009532682</v>
      </c>
      <c r="P625" s="4">
        <f t="shared" si="673"/>
        <v>0</v>
      </c>
      <c r="Q625" s="4">
        <f t="shared" si="673"/>
        <v>0</v>
      </c>
      <c r="R625" s="4">
        <f t="shared" si="673"/>
        <v>0</v>
      </c>
      <c r="S625" s="4">
        <f t="shared" si="673"/>
        <v>0</v>
      </c>
      <c r="T625" s="4">
        <f t="shared" si="673"/>
        <v>0</v>
      </c>
      <c r="U625" s="4">
        <f t="shared" si="673"/>
        <v>0</v>
      </c>
      <c r="V625" s="4">
        <f t="shared" si="673"/>
        <v>0</v>
      </c>
      <c r="W625" s="4">
        <f t="shared" si="673"/>
        <v>0</v>
      </c>
      <c r="X625" s="35">
        <f t="shared" si="673"/>
        <v>2009532682</v>
      </c>
    </row>
    <row r="626" spans="1:24" ht="24.75" customHeight="1">
      <c r="A626" s="36" t="s">
        <v>626</v>
      </c>
      <c r="B626" s="58" t="s">
        <v>186</v>
      </c>
      <c r="C626" s="5">
        <f aca="true" t="shared" si="674" ref="C626:K626">C304</f>
        <v>2499999000</v>
      </c>
      <c r="D626" s="5">
        <f t="shared" si="674"/>
        <v>0</v>
      </c>
      <c r="E626" s="5">
        <f t="shared" si="674"/>
        <v>0</v>
      </c>
      <c r="F626" s="5">
        <f t="shared" si="674"/>
        <v>0</v>
      </c>
      <c r="G626" s="5">
        <f t="shared" si="674"/>
        <v>0</v>
      </c>
      <c r="H626" s="5">
        <f t="shared" si="674"/>
        <v>0</v>
      </c>
      <c r="I626" s="5">
        <f t="shared" si="674"/>
        <v>0</v>
      </c>
      <c r="J626" s="5">
        <f t="shared" si="674"/>
        <v>0</v>
      </c>
      <c r="K626" s="5">
        <f t="shared" si="674"/>
        <v>490466318</v>
      </c>
      <c r="L626" s="5">
        <f t="shared" si="639"/>
        <v>2009532682</v>
      </c>
      <c r="M626" s="5">
        <f>M304</f>
        <v>0</v>
      </c>
      <c r="N626" s="5">
        <f>N304</f>
        <v>0</v>
      </c>
      <c r="O626" s="5">
        <f>(L626-N626)</f>
        <v>2009532682</v>
      </c>
      <c r="P626" s="5">
        <f>P304</f>
        <v>0</v>
      </c>
      <c r="Q626" s="5">
        <f>Q304</f>
        <v>0</v>
      </c>
      <c r="R626" s="5">
        <f>N626-Q626</f>
        <v>0</v>
      </c>
      <c r="S626" s="5">
        <f>S304</f>
        <v>0</v>
      </c>
      <c r="T626" s="5">
        <f>T304</f>
        <v>0</v>
      </c>
      <c r="U626" s="5">
        <f>U304</f>
        <v>0</v>
      </c>
      <c r="V626" s="5">
        <f>V304</f>
        <v>0</v>
      </c>
      <c r="W626" s="5">
        <f>T626-V626</f>
        <v>0</v>
      </c>
      <c r="X626" s="37">
        <f>L626-Q626</f>
        <v>2009532682</v>
      </c>
    </row>
    <row r="627" spans="1:24" ht="24.75" customHeight="1">
      <c r="A627" s="34" t="s">
        <v>546</v>
      </c>
      <c r="B627" s="57" t="s">
        <v>3</v>
      </c>
      <c r="C627" s="4">
        <f>C628</f>
        <v>1000</v>
      </c>
      <c r="D627" s="4">
        <f aca="true" t="shared" si="675" ref="D627:K628">D628</f>
        <v>0</v>
      </c>
      <c r="E627" s="4">
        <f t="shared" si="675"/>
        <v>0</v>
      </c>
      <c r="F627" s="4">
        <f t="shared" si="675"/>
        <v>0</v>
      </c>
      <c r="G627" s="4">
        <f t="shared" si="675"/>
        <v>1000</v>
      </c>
      <c r="H627" s="4">
        <f t="shared" si="675"/>
        <v>0</v>
      </c>
      <c r="I627" s="4">
        <f t="shared" si="675"/>
        <v>0</v>
      </c>
      <c r="J627" s="4">
        <f t="shared" si="675"/>
        <v>0</v>
      </c>
      <c r="K627" s="4">
        <f t="shared" si="675"/>
        <v>1000</v>
      </c>
      <c r="L627" s="4">
        <f t="shared" si="639"/>
        <v>0</v>
      </c>
      <c r="M627" s="4">
        <f aca="true" t="shared" si="676" ref="M627:X628">M628</f>
        <v>0</v>
      </c>
      <c r="N627" s="4">
        <f t="shared" si="676"/>
        <v>0</v>
      </c>
      <c r="O627" s="4">
        <f t="shared" si="676"/>
        <v>0</v>
      </c>
      <c r="P627" s="4">
        <f t="shared" si="676"/>
        <v>0</v>
      </c>
      <c r="Q627" s="4">
        <f t="shared" si="676"/>
        <v>0</v>
      </c>
      <c r="R627" s="4">
        <f t="shared" si="676"/>
        <v>0</v>
      </c>
      <c r="S627" s="4">
        <f t="shared" si="676"/>
        <v>0</v>
      </c>
      <c r="T627" s="4">
        <f t="shared" si="676"/>
        <v>0</v>
      </c>
      <c r="U627" s="4">
        <f t="shared" si="676"/>
        <v>0</v>
      </c>
      <c r="V627" s="4">
        <f t="shared" si="676"/>
        <v>0</v>
      </c>
      <c r="W627" s="4">
        <f t="shared" si="676"/>
        <v>0</v>
      </c>
      <c r="X627" s="35">
        <f t="shared" si="676"/>
        <v>0</v>
      </c>
    </row>
    <row r="628" spans="1:24" ht="34.5" customHeight="1">
      <c r="A628" s="47" t="s">
        <v>627</v>
      </c>
      <c r="B628" s="57" t="s">
        <v>184</v>
      </c>
      <c r="C628" s="4">
        <f>C629</f>
        <v>1000</v>
      </c>
      <c r="D628" s="4">
        <f t="shared" si="675"/>
        <v>0</v>
      </c>
      <c r="E628" s="4">
        <f t="shared" si="675"/>
        <v>0</v>
      </c>
      <c r="F628" s="4">
        <f t="shared" si="675"/>
        <v>0</v>
      </c>
      <c r="G628" s="4">
        <f t="shared" si="675"/>
        <v>1000</v>
      </c>
      <c r="H628" s="4">
        <f t="shared" si="675"/>
        <v>0</v>
      </c>
      <c r="I628" s="4">
        <f t="shared" si="675"/>
        <v>0</v>
      </c>
      <c r="J628" s="4">
        <f t="shared" si="675"/>
        <v>0</v>
      </c>
      <c r="K628" s="4">
        <f t="shared" si="675"/>
        <v>1000</v>
      </c>
      <c r="L628" s="4">
        <f t="shared" si="639"/>
        <v>0</v>
      </c>
      <c r="M628" s="4">
        <f t="shared" si="676"/>
        <v>0</v>
      </c>
      <c r="N628" s="4">
        <f t="shared" si="676"/>
        <v>0</v>
      </c>
      <c r="O628" s="4">
        <f t="shared" si="676"/>
        <v>0</v>
      </c>
      <c r="P628" s="4">
        <f t="shared" si="676"/>
        <v>0</v>
      </c>
      <c r="Q628" s="4">
        <f t="shared" si="676"/>
        <v>0</v>
      </c>
      <c r="R628" s="4">
        <f t="shared" si="676"/>
        <v>0</v>
      </c>
      <c r="S628" s="4">
        <f t="shared" si="676"/>
        <v>0</v>
      </c>
      <c r="T628" s="4">
        <f t="shared" si="676"/>
        <v>0</v>
      </c>
      <c r="U628" s="4">
        <f t="shared" si="676"/>
        <v>0</v>
      </c>
      <c r="V628" s="4">
        <f t="shared" si="676"/>
        <v>0</v>
      </c>
      <c r="W628" s="4">
        <f t="shared" si="676"/>
        <v>0</v>
      </c>
      <c r="X628" s="35">
        <f t="shared" si="676"/>
        <v>0</v>
      </c>
    </row>
    <row r="629" spans="1:24" ht="24.75" customHeight="1">
      <c r="A629" s="36" t="s">
        <v>628</v>
      </c>
      <c r="B629" s="58" t="s">
        <v>190</v>
      </c>
      <c r="C629" s="5">
        <f aca="true" t="shared" si="677" ref="C629:K629">C307</f>
        <v>1000</v>
      </c>
      <c r="D629" s="5">
        <f t="shared" si="677"/>
        <v>0</v>
      </c>
      <c r="E629" s="5">
        <f t="shared" si="677"/>
        <v>0</v>
      </c>
      <c r="F629" s="5">
        <f t="shared" si="677"/>
        <v>0</v>
      </c>
      <c r="G629" s="5">
        <f t="shared" si="677"/>
        <v>1000</v>
      </c>
      <c r="H629" s="5">
        <f t="shared" si="677"/>
        <v>0</v>
      </c>
      <c r="I629" s="5">
        <f t="shared" si="677"/>
        <v>0</v>
      </c>
      <c r="J629" s="5">
        <f t="shared" si="677"/>
        <v>0</v>
      </c>
      <c r="K629" s="5">
        <f t="shared" si="677"/>
        <v>1000</v>
      </c>
      <c r="L629" s="5">
        <f t="shared" si="639"/>
        <v>0</v>
      </c>
      <c r="M629" s="5">
        <f>M307</f>
        <v>0</v>
      </c>
      <c r="N629" s="5">
        <f>N307</f>
        <v>0</v>
      </c>
      <c r="O629" s="5">
        <f>(L629-N629)</f>
        <v>0</v>
      </c>
      <c r="P629" s="5">
        <f>P307</f>
        <v>0</v>
      </c>
      <c r="Q629" s="5">
        <f>Q307</f>
        <v>0</v>
      </c>
      <c r="R629" s="5">
        <f>N629-Q629</f>
        <v>0</v>
      </c>
      <c r="S629" s="5">
        <f>S307</f>
        <v>0</v>
      </c>
      <c r="T629" s="5">
        <f>T307</f>
        <v>0</v>
      </c>
      <c r="U629" s="5">
        <f>U307</f>
        <v>0</v>
      </c>
      <c r="V629" s="5">
        <f>V307</f>
        <v>0</v>
      </c>
      <c r="W629" s="5">
        <f>T629-V629</f>
        <v>0</v>
      </c>
      <c r="X629" s="37">
        <f>L629-Q629</f>
        <v>0</v>
      </c>
    </row>
    <row r="630" spans="1:24" s="3" customFormat="1" ht="27" customHeight="1">
      <c r="A630" s="48"/>
      <c r="B630" s="64" t="s">
        <v>454</v>
      </c>
      <c r="C630" s="4">
        <f>SUM(C414)</f>
        <v>404894556861</v>
      </c>
      <c r="D630" s="4">
        <f aca="true" t="shared" si="678" ref="D630:X630">SUM(D414)</f>
        <v>0</v>
      </c>
      <c r="E630" s="4">
        <f t="shared" si="678"/>
        <v>321254028</v>
      </c>
      <c r="F630" s="4">
        <f t="shared" si="678"/>
        <v>9720842909.07</v>
      </c>
      <c r="G630" s="4">
        <f t="shared" si="678"/>
        <v>9720842909</v>
      </c>
      <c r="H630" s="4">
        <f t="shared" si="678"/>
        <v>9817993856</v>
      </c>
      <c r="I630" s="4">
        <f t="shared" si="678"/>
        <v>321254028</v>
      </c>
      <c r="J630" s="4">
        <f t="shared" si="678"/>
        <v>29579333911</v>
      </c>
      <c r="K630" s="4">
        <f t="shared" si="678"/>
        <v>29579333911</v>
      </c>
      <c r="L630" s="4">
        <f t="shared" si="678"/>
        <v>414391296689</v>
      </c>
      <c r="M630" s="4">
        <f t="shared" si="678"/>
        <v>61319908589.05</v>
      </c>
      <c r="N630" s="4">
        <f t="shared" si="678"/>
        <v>408917465155.93</v>
      </c>
      <c r="O630" s="4">
        <f t="shared" si="678"/>
        <v>5473831533.070007</v>
      </c>
      <c r="P630" s="4">
        <f t="shared" si="678"/>
        <v>67915822651.05</v>
      </c>
      <c r="Q630" s="4">
        <f t="shared" si="678"/>
        <v>408917465155.93</v>
      </c>
      <c r="R630" s="4">
        <f t="shared" si="678"/>
        <v>0</v>
      </c>
      <c r="S630" s="4">
        <f t="shared" si="678"/>
        <v>67429227872.05</v>
      </c>
      <c r="T630" s="4">
        <f t="shared" si="678"/>
        <v>398438978964.93</v>
      </c>
      <c r="U630" s="4">
        <f t="shared" si="678"/>
        <v>68801281613.05</v>
      </c>
      <c r="V630" s="4">
        <f t="shared" si="678"/>
        <v>395928113164.93</v>
      </c>
      <c r="W630" s="4">
        <f t="shared" si="678"/>
        <v>2510865800</v>
      </c>
      <c r="X630" s="35">
        <f t="shared" si="678"/>
        <v>5473831533.070007</v>
      </c>
    </row>
    <row r="631" spans="1:24" s="3" customFormat="1" ht="24.75" customHeight="1" thickBot="1">
      <c r="A631" s="49"/>
      <c r="B631" s="65" t="s">
        <v>673</v>
      </c>
      <c r="C631" s="50">
        <f aca="true" t="shared" si="679" ref="C631:X631">C630+C310</f>
        <v>404894556861</v>
      </c>
      <c r="D631" s="50">
        <f t="shared" si="679"/>
        <v>0</v>
      </c>
      <c r="E631" s="50">
        <f t="shared" si="679"/>
        <v>321254028</v>
      </c>
      <c r="F631" s="50">
        <f t="shared" si="679"/>
        <v>9720842909.07</v>
      </c>
      <c r="G631" s="50">
        <f t="shared" si="679"/>
        <v>9720842909</v>
      </c>
      <c r="H631" s="50">
        <f t="shared" si="679"/>
        <v>16861907182.64</v>
      </c>
      <c r="I631" s="50">
        <f t="shared" si="679"/>
        <v>321254028</v>
      </c>
      <c r="J631" s="50">
        <f t="shared" si="679"/>
        <v>29579333911</v>
      </c>
      <c r="K631" s="50">
        <f t="shared" si="679"/>
        <v>29579333911</v>
      </c>
      <c r="L631" s="50">
        <f t="shared" si="679"/>
        <v>421435210015.64</v>
      </c>
      <c r="M631" s="50">
        <f t="shared" si="679"/>
        <v>58977872430.48</v>
      </c>
      <c r="N631" s="50">
        <f t="shared" si="679"/>
        <v>413619342323.56</v>
      </c>
      <c r="O631" s="50">
        <f t="shared" si="679"/>
        <v>7815867692.080008</v>
      </c>
      <c r="P631" s="50">
        <f t="shared" si="679"/>
        <v>65573786492.48</v>
      </c>
      <c r="Q631" s="50">
        <f t="shared" si="679"/>
        <v>413619342323.56</v>
      </c>
      <c r="R631" s="50">
        <f t="shared" si="679"/>
        <v>0</v>
      </c>
      <c r="S631" s="50">
        <f t="shared" si="679"/>
        <v>69580376700.68001</v>
      </c>
      <c r="T631" s="50">
        <f t="shared" si="679"/>
        <v>403140856132.56</v>
      </c>
      <c r="U631" s="50">
        <f t="shared" si="679"/>
        <v>70987435289.68001</v>
      </c>
      <c r="V631" s="50">
        <f t="shared" si="679"/>
        <v>400629990332.56</v>
      </c>
      <c r="W631" s="50">
        <f t="shared" si="679"/>
        <v>2510865800</v>
      </c>
      <c r="X631" s="51">
        <f t="shared" si="679"/>
        <v>7815867692.080008</v>
      </c>
    </row>
    <row r="632" spans="1:24" s="3" customFormat="1" ht="15" customHeight="1">
      <c r="A632" s="2"/>
      <c r="B632" s="2"/>
      <c r="C632" s="11"/>
      <c r="D632" s="2"/>
      <c r="E632" s="2"/>
      <c r="F632" s="11"/>
      <c r="G632" s="79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1:24" s="3" customFormat="1" ht="15" customHeight="1">
      <c r="A633" s="2"/>
      <c r="B633" s="2"/>
      <c r="C633" s="11"/>
      <c r="D633" s="2"/>
      <c r="E633" s="2"/>
      <c r="F633" s="11"/>
      <c r="G633" s="79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1:24" s="3" customFormat="1" ht="15" customHeight="1">
      <c r="A634" s="2"/>
      <c r="B634" s="2"/>
      <c r="C634" s="11"/>
      <c r="D634" s="2"/>
      <c r="E634" s="2"/>
      <c r="F634" s="11"/>
      <c r="G634" s="79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1:24" ht="12" customHeight="1">
      <c r="A635" s="83" t="s">
        <v>129</v>
      </c>
      <c r="B635" s="84"/>
      <c r="C635" s="84"/>
      <c r="D635" s="83"/>
      <c r="E635" s="84"/>
      <c r="F635" s="84"/>
      <c r="G635" s="85"/>
      <c r="H635" s="84"/>
      <c r="I635" s="83" t="s">
        <v>134</v>
      </c>
      <c r="J635" s="86"/>
      <c r="K635" s="86"/>
      <c r="L635" s="86"/>
      <c r="M635" s="33"/>
      <c r="N635" s="87"/>
      <c r="O635" s="86"/>
      <c r="P635" s="86"/>
      <c r="Q635" s="2"/>
      <c r="R635" s="2"/>
      <c r="S635" s="2"/>
      <c r="T635" s="2"/>
      <c r="U635" s="2"/>
      <c r="V635" s="33"/>
      <c r="W635" s="32"/>
      <c r="X635" s="32"/>
    </row>
    <row r="636" spans="1:24" ht="12" customHeight="1">
      <c r="A636" s="84" t="s">
        <v>130</v>
      </c>
      <c r="B636" s="84"/>
      <c r="C636" s="84"/>
      <c r="D636" s="84"/>
      <c r="E636" s="84"/>
      <c r="F636" s="84"/>
      <c r="G636" s="85"/>
      <c r="H636" s="84"/>
      <c r="I636" s="84" t="s">
        <v>685</v>
      </c>
      <c r="J636" s="84"/>
      <c r="K636" s="84"/>
      <c r="L636" s="84"/>
      <c r="M636" s="32"/>
      <c r="N636" s="86"/>
      <c r="O636" s="86"/>
      <c r="P636" s="86"/>
      <c r="Q636" s="2"/>
      <c r="R636" s="2"/>
      <c r="S636" s="2"/>
      <c r="T636" s="2"/>
      <c r="U636" s="2"/>
      <c r="V636" s="32"/>
      <c r="W636" s="32"/>
      <c r="X636" s="32"/>
    </row>
    <row r="637" spans="1:24" ht="12" customHeight="1">
      <c r="A637" s="83"/>
      <c r="B637" s="84"/>
      <c r="C637" s="84"/>
      <c r="D637" s="83"/>
      <c r="E637" s="84"/>
      <c r="F637" s="84"/>
      <c r="G637" s="85"/>
      <c r="H637" s="84"/>
      <c r="I637" s="84"/>
      <c r="J637" s="84"/>
      <c r="K637" s="84"/>
      <c r="L637" s="84"/>
      <c r="M637" s="86"/>
      <c r="N637" s="86"/>
      <c r="O637" s="86"/>
      <c r="P637" s="86"/>
      <c r="Q637" s="84"/>
      <c r="R637" s="84"/>
      <c r="S637" s="86"/>
      <c r="T637" s="84"/>
      <c r="U637" s="32"/>
      <c r="V637" s="32"/>
      <c r="W637" s="32"/>
      <c r="X637" s="32"/>
    </row>
    <row r="638" spans="1:24" ht="12" customHeight="1">
      <c r="A638" s="83"/>
      <c r="B638" s="84"/>
      <c r="C638" s="84"/>
      <c r="D638" s="83"/>
      <c r="E638" s="84"/>
      <c r="F638" s="84"/>
      <c r="G638" s="85"/>
      <c r="H638" s="84"/>
      <c r="I638" s="84"/>
      <c r="J638" s="84"/>
      <c r="K638" s="84"/>
      <c r="L638" s="84"/>
      <c r="M638" s="86"/>
      <c r="N638" s="86"/>
      <c r="O638" s="86"/>
      <c r="P638" s="86"/>
      <c r="Q638" s="84"/>
      <c r="R638" s="84"/>
      <c r="S638" s="84"/>
      <c r="T638" s="84"/>
      <c r="U638" s="32"/>
      <c r="V638" s="32"/>
      <c r="W638" s="32"/>
      <c r="X638" s="32"/>
    </row>
    <row r="639" spans="1:24" ht="12" customHeight="1">
      <c r="A639" s="83" t="s">
        <v>674</v>
      </c>
      <c r="B639" s="84"/>
      <c r="C639" s="84"/>
      <c r="D639" s="83"/>
      <c r="E639" s="84"/>
      <c r="F639" s="84"/>
      <c r="G639" s="85"/>
      <c r="H639" s="84"/>
      <c r="I639" s="84"/>
      <c r="J639" s="84"/>
      <c r="K639" s="84"/>
      <c r="L639" s="84"/>
      <c r="M639" s="86"/>
      <c r="N639" s="86"/>
      <c r="O639" s="86"/>
      <c r="P639" s="86"/>
      <c r="Q639" s="83"/>
      <c r="R639" s="84"/>
      <c r="S639" s="84"/>
      <c r="T639" s="84"/>
      <c r="U639" s="32"/>
      <c r="V639" s="32"/>
      <c r="W639" s="32"/>
      <c r="X639" s="32"/>
    </row>
    <row r="640" spans="1:24" ht="12" customHeight="1">
      <c r="A640" s="84" t="s">
        <v>131</v>
      </c>
      <c r="B640" s="84"/>
      <c r="C640" s="84"/>
      <c r="D640" s="84"/>
      <c r="E640" s="84"/>
      <c r="F640" s="84"/>
      <c r="G640" s="85"/>
      <c r="H640" s="84"/>
      <c r="I640" s="84"/>
      <c r="J640" s="84"/>
      <c r="K640" s="84"/>
      <c r="L640" s="84"/>
      <c r="M640" s="86"/>
      <c r="N640" s="86"/>
      <c r="O640" s="86"/>
      <c r="P640" s="86"/>
      <c r="Q640" s="86"/>
      <c r="R640" s="84"/>
      <c r="S640" s="84"/>
      <c r="T640" s="84"/>
      <c r="U640" s="32"/>
      <c r="V640" s="32"/>
      <c r="W640" s="32"/>
      <c r="X640" s="32"/>
    </row>
    <row r="645" spans="1:15" ht="20.25" customHeight="1">
      <c r="A645" s="111" t="s">
        <v>758</v>
      </c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  <c r="N645" s="112"/>
      <c r="O645" s="112"/>
    </row>
    <row r="647" spans="1:12" ht="26.25" customHeight="1">
      <c r="A647" s="111" t="s">
        <v>757</v>
      </c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</row>
  </sheetData>
  <sheetProtection sheet="1"/>
  <mergeCells count="29">
    <mergeCell ref="A645:O645"/>
    <mergeCell ref="A647:L647"/>
    <mergeCell ref="A9:A10"/>
    <mergeCell ref="B9:B10"/>
    <mergeCell ref="W9:W10"/>
    <mergeCell ref="X9:X10"/>
    <mergeCell ref="O9:O10"/>
    <mergeCell ref="P9:P10"/>
    <mergeCell ref="Q9:Q10"/>
    <mergeCell ref="R9:R10"/>
    <mergeCell ref="S9:S10"/>
    <mergeCell ref="T9:T10"/>
    <mergeCell ref="B1:C1"/>
    <mergeCell ref="D1:V1"/>
    <mergeCell ref="B2:C2"/>
    <mergeCell ref="B3:C3"/>
    <mergeCell ref="D3:V3"/>
    <mergeCell ref="U9:U10"/>
    <mergeCell ref="V9:V10"/>
    <mergeCell ref="B4:C4"/>
    <mergeCell ref="B5:C5"/>
    <mergeCell ref="B6:C6"/>
    <mergeCell ref="B7:C7"/>
    <mergeCell ref="M9:M10"/>
    <mergeCell ref="N9:N10"/>
    <mergeCell ref="C9:C10"/>
    <mergeCell ref="D9:G9"/>
    <mergeCell ref="H9:K9"/>
    <mergeCell ref="L9:L10"/>
  </mergeCells>
  <printOptions/>
  <pageMargins left="0.4724409448818898" right="0" top="0.7874015748031497" bottom="0.5905511811023623" header="0.31496062992125984" footer="0.31496062992125984"/>
  <pageSetup horizontalDpi="600" verticalDpi="600" orientation="landscape" paperSize="133" scale="46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2015-02-05T17:16:49Z</cp:lastPrinted>
  <dcterms:created xsi:type="dcterms:W3CDTF">2010-03-03T13:51:31Z</dcterms:created>
  <dcterms:modified xsi:type="dcterms:W3CDTF">2015-05-29T19:43:20Z</dcterms:modified>
  <cp:category/>
  <cp:version/>
  <cp:contentType/>
  <cp:contentStatus/>
</cp:coreProperties>
</file>